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68" windowWidth="11424" windowHeight="8880"/>
  </bookViews>
  <sheets>
    <sheet name="Показатели" sheetId="1" r:id="rId1"/>
    <sheet name="Фин.обесп. бюджет" sheetId="2" r:id="rId2"/>
    <sheet name="Фин.обесп.все ист." sheetId="3" r:id="rId3"/>
    <sheet name="Степень достиж.целей" sheetId="4" r:id="rId4"/>
  </sheets>
  <definedNames>
    <definedName name="_xlnm._FilterDatabase" localSheetId="1" hidden="1">'Фин.обесп. бюджет'!$B$8:$M$40</definedName>
    <definedName name="_xlnm.Print_Area" localSheetId="1">'Фин.обесп. бюджет'!$A$1:$N$40</definedName>
    <definedName name="_xlnm.Print_Area" localSheetId="2">'Фин.обесп.все ист.'!$A$1:$D$15</definedName>
  </definedNames>
  <calcPr calcId="145621"/>
</workbook>
</file>

<file path=xl/calcChain.xml><?xml version="1.0" encoding="utf-8"?>
<calcChain xmlns="http://schemas.openxmlformats.org/spreadsheetml/2006/main">
  <c r="I12" i="4" l="1"/>
  <c r="I13" i="4" l="1"/>
  <c r="I14" i="4"/>
  <c r="I15" i="4"/>
  <c r="I16" i="4"/>
  <c r="I11" i="4"/>
  <c r="D14" i="3"/>
  <c r="D13" i="3"/>
  <c r="D12" i="3"/>
  <c r="D11" i="3"/>
  <c r="C14" i="3"/>
  <c r="C13" i="3"/>
  <c r="C12" i="3"/>
  <c r="C11" i="3"/>
  <c r="E15" i="3"/>
  <c r="C9" i="3"/>
  <c r="I17" i="2"/>
  <c r="E35" i="2"/>
  <c r="F35" i="2"/>
  <c r="G35" i="2"/>
  <c r="H35" i="2"/>
  <c r="I35" i="2"/>
  <c r="J35" i="2"/>
  <c r="K35" i="2"/>
  <c r="L35" i="2"/>
  <c r="E22" i="2"/>
  <c r="F22" i="2"/>
  <c r="G22" i="2"/>
  <c r="H22" i="2"/>
  <c r="I22" i="2"/>
  <c r="J22" i="2"/>
  <c r="K22" i="2"/>
  <c r="L22" i="2"/>
  <c r="M22" i="2"/>
  <c r="E17" i="2"/>
  <c r="F17" i="2"/>
  <c r="G17" i="2"/>
  <c r="H17" i="2"/>
  <c r="J17" i="2"/>
  <c r="K17" i="2"/>
  <c r="L17" i="2"/>
  <c r="M17" i="2"/>
  <c r="K14" i="2"/>
  <c r="L14" i="2"/>
  <c r="J13" i="2"/>
  <c r="L13" i="2"/>
  <c r="L12" i="2" s="1"/>
  <c r="I14" i="2"/>
  <c r="E13" i="2"/>
  <c r="F13" i="2"/>
  <c r="G13" i="2"/>
  <c r="E14" i="2"/>
  <c r="F14" i="2"/>
  <c r="G14" i="2"/>
  <c r="H14" i="2" s="1"/>
  <c r="D14" i="2"/>
  <c r="D13" i="2"/>
  <c r="H13" i="2"/>
  <c r="H30" i="2"/>
  <c r="H33" i="2"/>
  <c r="H34" i="2"/>
  <c r="M33" i="2"/>
  <c r="N33" i="2" s="1"/>
  <c r="M34" i="2"/>
  <c r="M21" i="2"/>
  <c r="N21" i="2" s="1"/>
  <c r="K13" i="2"/>
  <c r="K12" i="2" s="1"/>
  <c r="D35" i="2"/>
  <c r="I30" i="2"/>
  <c r="J30" i="2"/>
  <c r="J14" i="2" s="1"/>
  <c r="K30" i="2"/>
  <c r="L30" i="2"/>
  <c r="E30" i="2"/>
  <c r="F30" i="2"/>
  <c r="G30" i="2"/>
  <c r="D30" i="2"/>
  <c r="D17" i="2"/>
  <c r="H21" i="2"/>
  <c r="I27" i="2"/>
  <c r="D27" i="2"/>
  <c r="M40" i="2"/>
  <c r="H40" i="2"/>
  <c r="L39" i="2"/>
  <c r="K39" i="2"/>
  <c r="J39" i="2"/>
  <c r="I39" i="2"/>
  <c r="G39" i="2"/>
  <c r="F39" i="2"/>
  <c r="E39" i="2"/>
  <c r="D39" i="2"/>
  <c r="M38" i="2"/>
  <c r="H38" i="2"/>
  <c r="M37" i="2"/>
  <c r="M35" i="2" s="1"/>
  <c r="H37" i="2"/>
  <c r="M36" i="2"/>
  <c r="H36" i="2"/>
  <c r="M32" i="2"/>
  <c r="H32" i="2"/>
  <c r="H31" i="2"/>
  <c r="M29" i="2"/>
  <c r="H29" i="2"/>
  <c r="M28" i="2"/>
  <c r="H28" i="2"/>
  <c r="M27" i="2"/>
  <c r="H27" i="2"/>
  <c r="M26" i="2"/>
  <c r="H26" i="2"/>
  <c r="M25" i="2"/>
  <c r="H25" i="2"/>
  <c r="M24" i="2"/>
  <c r="H24" i="2"/>
  <c r="M23" i="2"/>
  <c r="H23" i="2"/>
  <c r="D22" i="2"/>
  <c r="M20" i="2"/>
  <c r="H20" i="2"/>
  <c r="M19" i="2"/>
  <c r="H19" i="2"/>
  <c r="M18" i="2"/>
  <c r="H18" i="2"/>
  <c r="M16" i="2"/>
  <c r="H16" i="2"/>
  <c r="L15" i="2"/>
  <c r="K15" i="2"/>
  <c r="J15" i="2"/>
  <c r="G15" i="2"/>
  <c r="F15" i="2"/>
  <c r="E15" i="2"/>
  <c r="D15" i="2"/>
  <c r="I10" i="4" l="1"/>
  <c r="E13" i="3"/>
  <c r="E12" i="3"/>
  <c r="E14" i="3"/>
  <c r="D9" i="3"/>
  <c r="E9" i="3" s="1"/>
  <c r="E11" i="3"/>
  <c r="J12" i="2"/>
  <c r="I13" i="2"/>
  <c r="I12" i="2" s="1"/>
  <c r="N34" i="2"/>
  <c r="O40" i="2"/>
  <c r="D12" i="2"/>
  <c r="E12" i="2"/>
  <c r="G12" i="2"/>
  <c r="O20" i="2"/>
  <c r="O27" i="2"/>
  <c r="O28" i="2"/>
  <c r="O29" i="2"/>
  <c r="F12" i="2"/>
  <c r="N23" i="2"/>
  <c r="N24" i="2"/>
  <c r="N25" i="2"/>
  <c r="N26" i="2"/>
  <c r="N36" i="2"/>
  <c r="N37" i="2"/>
  <c r="N38" i="2"/>
  <c r="N40" i="2"/>
  <c r="N18" i="2"/>
  <c r="N19" i="2"/>
  <c r="N16" i="2"/>
  <c r="N32" i="2"/>
  <c r="H15" i="2"/>
  <c r="I15" i="2"/>
  <c r="O18" i="2"/>
  <c r="O19" i="2"/>
  <c r="M31" i="2"/>
  <c r="O32" i="2"/>
  <c r="O36" i="2"/>
  <c r="O37" i="2"/>
  <c r="O38" i="2"/>
  <c r="M14" i="2"/>
  <c r="N14" i="2" s="1"/>
  <c r="M15" i="2"/>
  <c r="N20" i="2"/>
  <c r="N27" i="2"/>
  <c r="N28" i="2"/>
  <c r="N29" i="2"/>
  <c r="H39" i="2"/>
  <c r="M39" i="2"/>
  <c r="O16" i="2"/>
  <c r="O23" i="2"/>
  <c r="O24" i="2"/>
  <c r="O25" i="2"/>
  <c r="O26" i="2"/>
  <c r="H12" i="2" l="1"/>
  <c r="N31" i="2"/>
  <c r="M30" i="2"/>
  <c r="O30" i="2" s="1"/>
  <c r="M12" i="2"/>
  <c r="O31" i="2"/>
  <c r="N35" i="2"/>
  <c r="N17" i="2"/>
  <c r="O15" i="2"/>
  <c r="O22" i="2"/>
  <c r="N15" i="2"/>
  <c r="O14" i="2"/>
  <c r="O39" i="2"/>
  <c r="O35" i="2"/>
  <c r="M13" i="2"/>
  <c r="N13" i="2" s="1"/>
  <c r="O17" i="2"/>
  <c r="N22" i="2"/>
  <c r="N39" i="2"/>
  <c r="N30" i="2" l="1"/>
  <c r="N12" i="2"/>
  <c r="O12" i="2"/>
  <c r="O13" i="2"/>
</calcChain>
</file>

<file path=xl/sharedStrings.xml><?xml version="1.0" encoding="utf-8"?>
<sst xmlns="http://schemas.openxmlformats.org/spreadsheetml/2006/main" count="210" uniqueCount="128">
  <si>
    <t>«Развитие сферы культуры Пермского муниципального района на 2016-2020 годы»</t>
  </si>
  <si>
    <t>Наименование муниципальной программы</t>
  </si>
  <si>
    <t>№п/п</t>
  </si>
  <si>
    <t>Наименование показателя</t>
  </si>
  <si>
    <t>ГРБС</t>
  </si>
  <si>
    <t>Ед. измерения</t>
  </si>
  <si>
    <t>На начало реализации программы</t>
  </si>
  <si>
    <t>Муниципальная программа «Развитие сферы культуры Пермского муниципального района на 2016-2020 годы»</t>
  </si>
  <si>
    <t>1.</t>
  </si>
  <si>
    <t>Рост количества участников культурно-досуговых мероприятий</t>
  </si>
  <si>
    <t>УК</t>
  </si>
  <si>
    <t>%</t>
  </si>
  <si>
    <t>-</t>
  </si>
  <si>
    <t>ед.</t>
  </si>
  <si>
    <t>Количество построенных (приобретенных, реконструированных, перенесенных) объектов инфраструктуры сферы культуры района</t>
  </si>
  <si>
    <t>УКС</t>
  </si>
  <si>
    <t>План</t>
  </si>
  <si>
    <t>Факт</t>
  </si>
  <si>
    <t>Обоснование отклонений показателей от плановых значений</t>
  </si>
  <si>
    <t>Отчет</t>
  </si>
  <si>
    <t xml:space="preserve">о достижении показателей муниципальной программы </t>
  </si>
  <si>
    <t xml:space="preserve">Отчетный 2017 год </t>
  </si>
  <si>
    <t>Количество творческих коллективов и индивидуальных исполнителей, ставших дипломантами и лауреатами международных и всероссийских конкурсов, фестивалей.</t>
  </si>
  <si>
    <t>Отклонений нет</t>
  </si>
  <si>
    <t>руб.</t>
  </si>
  <si>
    <t>Среднемесячная номинальная начисленная заработная плата работников муниципальных учреждений культуры и искусства</t>
  </si>
  <si>
    <t>Среднемесячная номинальная начисленная заработная плата педагогов образовательных организаций в сфере  культуры и искусства</t>
  </si>
  <si>
    <t xml:space="preserve">Отчет </t>
  </si>
  <si>
    <t xml:space="preserve">о финансовом обеспечении муниципальной программы Пермского муниципального района </t>
  </si>
  <si>
    <t>за счет бюджетных средств</t>
  </si>
  <si>
    <t>№ п/п</t>
  </si>
  <si>
    <t>Наименование муниципальной программы, мероприятий</t>
  </si>
  <si>
    <t xml:space="preserve">% исполнения </t>
  </si>
  <si>
    <t>Бюджет района</t>
  </si>
  <si>
    <t>Бюджеты поселений</t>
  </si>
  <si>
    <t>Краевой бюджет</t>
  </si>
  <si>
    <t>Федеральный бюджет</t>
  </si>
  <si>
    <t>Итого</t>
  </si>
  <si>
    <t>Всего</t>
  </si>
  <si>
    <t>Управление культуры</t>
  </si>
  <si>
    <t>МУ УКС</t>
  </si>
  <si>
    <t>Основное мероприятие: организация и проведение культурно-массовых мероприятий в области культурно-досуговой деятельности и библиотечного дела</t>
  </si>
  <si>
    <t>1.1.</t>
  </si>
  <si>
    <t>2.</t>
  </si>
  <si>
    <t>Основное мероприятие: Развитие системы художественного образования</t>
  </si>
  <si>
    <t xml:space="preserve">Управление культуры  </t>
  </si>
  <si>
    <t>2.1.</t>
  </si>
  <si>
    <t>2.2.</t>
  </si>
  <si>
    <t>2.3.</t>
  </si>
  <si>
    <t>2.4.</t>
  </si>
  <si>
    <t>3.</t>
  </si>
  <si>
    <t>Основное мероприятие: Сохранение, пополнение, популяризация музейного фонда и развитие музея</t>
  </si>
  <si>
    <t>3.1.</t>
  </si>
  <si>
    <t>Предоставление муниципальных услуг «Публичный показ музейных предметов, музейных коллекций»</t>
  </si>
  <si>
    <t>3.2.</t>
  </si>
  <si>
    <t>3.3.</t>
  </si>
  <si>
    <t>3.4.</t>
  </si>
  <si>
    <t>4.</t>
  </si>
  <si>
    <t>Основное мероприятие: Приведение в нормативное состояние учреждений культуры и образовательных организаций в сфере культуры</t>
  </si>
  <si>
    <t>4.1.</t>
  </si>
  <si>
    <t>Проведение текущих ремонтов детских школ искусств Пермского муниципального района:</t>
  </si>
  <si>
    <t>4.2.</t>
  </si>
  <si>
    <t>5.</t>
  </si>
  <si>
    <t>Основное мероприятие: Строительство, реконструкция объектов общественной инфраструктуры муниципального значения, приобретение объектов недвижимого имущества в имущественную собственность</t>
  </si>
  <si>
    <t>5.1.</t>
  </si>
  <si>
    <t>Строительство Нижнемуллинского сельского дома культуры</t>
  </si>
  <si>
    <t>5.2.</t>
  </si>
  <si>
    <t>6.</t>
  </si>
  <si>
    <t xml:space="preserve">Основное мероприятие: Социальное обеспечение работников бюджетной сферы </t>
  </si>
  <si>
    <t>6.1</t>
  </si>
  <si>
    <t>Обеспечение работников муниципальных учреждений культуры Пермского муниципального района путевками на санаторно-курортное лечение и оздоровление</t>
  </si>
  <si>
    <t>6.2.</t>
  </si>
  <si>
    <t>6.3.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</si>
  <si>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</si>
  <si>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</si>
  <si>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7.</t>
  </si>
  <si>
    <t>Основное мероприятие: Обеспечение деятельности органов местного самоуправления</t>
  </si>
  <si>
    <t>7.1.</t>
  </si>
  <si>
    <t>Содержание органов местного самоуправления Пермского муниципального района</t>
  </si>
  <si>
    <t>за  2017 год</t>
  </si>
  <si>
    <t>Мероприятия по организации и проведению культурно-массовых мероприятий в области культурно-досуговой деятельности и библиотечного дела</t>
  </si>
  <si>
    <t>Обеспечение льгот по родительской плате за обучение детей в муниципальных образовательных организациях дополнительного образования детских школах искусств Пермского муниципального района, реализующих в рамках муниципального задания дополнительные предпрофессиональные программы в области искусств и общеразвивающие программы</t>
  </si>
  <si>
    <t>Капитальный ремонт ДШИ с. Култаево (благоустройство территории)</t>
  </si>
  <si>
    <t>Проектирование объекта «Строительство детской школы искусств в с.Усть- Качка»</t>
  </si>
  <si>
    <t>Проектирование объекта «Строительство детской школы искусств в п. Юго-Камский»</t>
  </si>
  <si>
    <t>Проектирование объекта «Строительство сельского дома культуры в д. Песьянка»</t>
  </si>
  <si>
    <t xml:space="preserve">Проведение обязательных предварительных и периодических медицинских осмотров работников муниципальных образовательных организаций </t>
  </si>
  <si>
    <t>тыс.руб.</t>
  </si>
  <si>
    <t>2017 год</t>
  </si>
  <si>
    <t>5.3.</t>
  </si>
  <si>
    <t>5.4.</t>
  </si>
  <si>
    <t>Предоставление муниципальных услуг по реализации дополнительных предпрофессиональных программ в области искусств и дополнительных общеразвивающих программ</t>
  </si>
  <si>
    <t>Приобретение музыкальных инструментов, мебели, оборудования и костюмов для детских школ искусств Пермского муниципального района</t>
  </si>
  <si>
    <t>Создание новых экспозиций в Муниципальном народном музее истории Пермского района</t>
  </si>
  <si>
    <t>Организация и проведение массовых информационно-просветительских мероприятий и обменных межмузейных выставок Муниципальным народным музеем истории Пермского района</t>
  </si>
  <si>
    <t>о финансовом обеспечении муниципальной программы Пермского муниципального района</t>
  </si>
  <si>
    <r>
      <t>«Развитие сферы культуры Пермского муниципального района на 2016-2020 годы»</t>
    </r>
    <r>
      <rPr>
        <sz val="14"/>
        <color indexed="8"/>
        <rFont val="Times New Roman"/>
        <family val="1"/>
        <charset val="204"/>
      </rPr>
      <t xml:space="preserve">  </t>
    </r>
  </si>
  <si>
    <t>Источник финансирования</t>
  </si>
  <si>
    <t>МП «Развитие сферы культуры Пермского муниципального района на 2014-2016 годы»</t>
  </si>
  <si>
    <t>Всего:</t>
  </si>
  <si>
    <t>в т.ч.:</t>
  </si>
  <si>
    <t>бюджет Пермского района</t>
  </si>
  <si>
    <t>Внебюджетные источники</t>
  </si>
  <si>
    <t xml:space="preserve">Начальник Управления культуры  </t>
  </si>
  <si>
    <t>В.А. Лоскунина</t>
  </si>
  <si>
    <t>СОГЛАСОВАНО:</t>
  </si>
  <si>
    <t xml:space="preserve">Заместитель главы администрации Пермского муниципального района по социальному развитию, начальник департамента социального развития </t>
  </si>
  <si>
    <t>А.В. Цвикилевич</t>
  </si>
  <si>
    <t>Директора МКУ «Управление капитального строительства»</t>
  </si>
  <si>
    <t>Расходы на реализацию муниципальной программы за 2017 год, тыс.руб.</t>
  </si>
  <si>
    <t>Таблица 1</t>
  </si>
  <si>
    <t>Таблица 4</t>
  </si>
  <si>
    <t>Степень достижения целей (решения задач) (Сдц)</t>
  </si>
  <si>
    <t>Расчет степени достижения целевых показателей реализации муниципальной программы (Сдп)</t>
  </si>
  <si>
    <t>Оценка степени достижения целей и решения задач</t>
  </si>
  <si>
    <t xml:space="preserve">муниципальной программы </t>
  </si>
  <si>
    <t>Таблица 2</t>
  </si>
  <si>
    <t>Таблица 3</t>
  </si>
  <si>
    <t>Создание виртуальных музейных туров и их размещение в сети «Интернет»</t>
  </si>
  <si>
    <t>Ответственный исполнитель</t>
  </si>
  <si>
    <t>Доля детей и молодежи, получающих в Пермском районе услуги художественного образования, от общей численности детей в возрасте 3-18 лет, проживающих в Пермском районе</t>
  </si>
  <si>
    <t>Число  посетителей музея (в том числе реальных посетителей в стационарных условиях и участников различных музейных мероприятий)</t>
  </si>
  <si>
    <t xml:space="preserve">За 2017 год значение показателя составило 45,2% (плановое значение - 35,7 %). Плановый показатель перевыполнен на 9,5 %. Численность  участников культурно-досуговых мероприятий за 2017 год составила 711 872 человек, а в 2015 году составляла 490 356 человек. Рост участников культурно-досуговых мероприятий на 211 516 человек или на 45,2 % произошел за счет увеличения количества массовых мероприятий, народных праздников и межмуниципальных фестивалей творчества, в том числе за счёт муниципальных этапов краевого фестиваля искусств детей и юношества имени Д.Б.Кабалевского, в которых приняли участие более 2 000 человек и межмуниципальном фестивале "Обгоняя ветер", в котором учувствовали 3 600 человек. В 2017 году было проведено 24 крупных районных открытых межмуниципальных мероприятий. </t>
  </si>
  <si>
    <t xml:space="preserve">За 2017 год значение показателя составило 221 ед. (плановое значение - 109 ед.).Плановый показатель перевыполнен на 102,8 % или на 112 ед. Значительное перевыполнение показателя связано с тем, что в коллективах самодеятельного творчества и творческих объединениях Пермского муниципального района сохраняется контингент участников, которые занимаются уже не первый год, тем самым повышая уровень исполнительского мастерства и получая опыт выступлений на сцене, за счет чего достигаются победы на международных и всероссийских конкурсах, фестивалях. </t>
  </si>
  <si>
    <t>Показатель за 2017 год составил 28410 рублей или 112,3% от планового показателя 25300 рублей. Перевыполнение показателя на 12,3 % связано с тем, что в заработную плату работников муниципального народного музея истории Пермского района с 2017 были включены выплаты мер социальной поддержки отдельным категориям граждан, по оплате жилого помещения и коммунальных услуг.</t>
  </si>
  <si>
    <t>Показатель за 2017 год показатель составил 33728 рублей или 104,1 % от планового показателя 32387 рублей. Показатель перевыполнен на 4,1% в результате доведения заработной платы педагогов ДШИ до целевого показателя по "Дорожной карте"</t>
  </si>
  <si>
    <t>Исполнитель _________________С.М. Нургалина</t>
  </si>
  <si>
    <t>Показатель выполнен на 146,1%. По итогам 2017 года их число посетителей составило 79 493 чел. Увеличение количества посетителей Муниципального народного музея истории Пермского района (далее – Музей) произошло в сравнении с плановым показателем на 25093 посетителей. Данный показатель перевыполнен за счет использования новых форм работы, таких как интерактивные выставки, тематические познавательные программы для школьников и детей дошкольных учреждений и за счет передвижных выставок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</si>
</sst>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р_.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5"/>
      <color rgb="FF66666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/>
    </xf>
    <xf numFmtId="164" fontId="4" fillId="0" borderId="0" xfId="0" applyNumberFormat="1" applyFont="1"/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horizontal="left" vertical="top" wrapText="1"/>
    </xf>
    <xf numFmtId="164" fontId="11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2" borderId="4" xfId="0" applyFont="1" applyFill="1" applyBorder="1" applyAlignment="1">
      <alignment vertical="top" wrapText="1"/>
    </xf>
    <xf numFmtId="164" fontId="11" fillId="0" borderId="4" xfId="0" applyNumberFormat="1" applyFont="1" applyBorder="1" applyAlignment="1">
      <alignment horizontal="center" vertical="top"/>
    </xf>
    <xf numFmtId="0" fontId="11" fillId="0" borderId="0" xfId="0" applyFont="1"/>
    <xf numFmtId="49" fontId="13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164" fontId="18" fillId="0" borderId="4" xfId="0" applyNumberFormat="1" applyFont="1" applyBorder="1" applyAlignment="1">
      <alignment horizontal="center" vertical="top" wrapText="1"/>
    </xf>
    <xf numFmtId="16" fontId="13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top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20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164" fontId="21" fillId="0" borderId="4" xfId="0" applyNumberFormat="1" applyFont="1" applyBorder="1" applyAlignment="1">
      <alignment horizontal="center" vertical="top" wrapText="1"/>
    </xf>
    <xf numFmtId="0" fontId="20" fillId="0" borderId="0" xfId="0" applyFont="1"/>
    <xf numFmtId="0" fontId="4" fillId="2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top" wrapText="1"/>
    </xf>
    <xf numFmtId="166" fontId="20" fillId="0" borderId="1" xfId="0" applyNumberFormat="1" applyFont="1" applyBorder="1" applyAlignment="1">
      <alignment horizontal="center" vertical="top" wrapText="1"/>
    </xf>
    <xf numFmtId="166" fontId="25" fillId="2" borderId="1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10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7" zoomScale="50" zoomScaleNormal="50" workbookViewId="0">
      <selection activeCell="I12" sqref="I12"/>
    </sheetView>
  </sheetViews>
  <sheetFormatPr defaultRowHeight="14.4" x14ac:dyDescent="0.3"/>
  <cols>
    <col min="1" max="1" width="19.6640625" customWidth="1"/>
    <col min="3" max="3" width="44.77734375" customWidth="1"/>
    <col min="4" max="4" width="11.33203125" customWidth="1"/>
    <col min="5" max="5" width="10.88671875" customWidth="1"/>
    <col min="6" max="6" width="14.33203125" customWidth="1"/>
    <col min="7" max="8" width="11.6640625" customWidth="1"/>
    <col min="9" max="9" width="76.33203125" customWidth="1"/>
  </cols>
  <sheetData>
    <row r="1" spans="1:10" ht="18" x14ac:dyDescent="0.35">
      <c r="A1" s="7"/>
      <c r="B1" s="8"/>
      <c r="C1" s="8"/>
      <c r="D1" s="8"/>
      <c r="E1" s="8"/>
      <c r="F1" s="8"/>
      <c r="G1" s="8"/>
      <c r="H1" s="88" t="s">
        <v>110</v>
      </c>
      <c r="I1" s="88"/>
    </row>
    <row r="2" spans="1:10" ht="17.399999999999999" x14ac:dyDescent="0.3">
      <c r="A2" s="92" t="s">
        <v>19</v>
      </c>
      <c r="B2" s="92"/>
      <c r="C2" s="92"/>
      <c r="D2" s="92"/>
      <c r="E2" s="92"/>
      <c r="F2" s="92"/>
      <c r="G2" s="92"/>
      <c r="H2" s="92"/>
      <c r="I2" s="92"/>
    </row>
    <row r="3" spans="1:10" ht="17.399999999999999" x14ac:dyDescent="0.3">
      <c r="A3" s="90" t="s">
        <v>20</v>
      </c>
      <c r="B3" s="90"/>
      <c r="C3" s="90"/>
      <c r="D3" s="90"/>
      <c r="E3" s="90"/>
      <c r="F3" s="90"/>
      <c r="G3" s="90"/>
      <c r="H3" s="90"/>
      <c r="I3" s="90"/>
    </row>
    <row r="4" spans="1:10" ht="17.399999999999999" x14ac:dyDescent="0.3">
      <c r="A4" s="91" t="s">
        <v>0</v>
      </c>
      <c r="B4" s="91"/>
      <c r="C4" s="91"/>
      <c r="D4" s="91"/>
      <c r="E4" s="91"/>
      <c r="F4" s="91"/>
      <c r="G4" s="91"/>
      <c r="H4" s="91"/>
      <c r="I4" s="91"/>
    </row>
    <row r="5" spans="1:10" ht="17.399999999999999" x14ac:dyDescent="0.3">
      <c r="A5" s="1"/>
    </row>
    <row r="6" spans="1:10" ht="35.4" customHeight="1" x14ac:dyDescent="0.3">
      <c r="A6" s="89" t="s">
        <v>1</v>
      </c>
      <c r="B6" s="89" t="s">
        <v>2</v>
      </c>
      <c r="C6" s="89" t="s">
        <v>3</v>
      </c>
      <c r="D6" s="89" t="s">
        <v>4</v>
      </c>
      <c r="E6" s="89" t="s">
        <v>5</v>
      </c>
      <c r="F6" s="89" t="s">
        <v>6</v>
      </c>
      <c r="G6" s="89" t="s">
        <v>21</v>
      </c>
      <c r="H6" s="89"/>
      <c r="I6" s="89"/>
      <c r="J6" s="3"/>
    </row>
    <row r="7" spans="1:10" ht="18" x14ac:dyDescent="0.3">
      <c r="A7" s="89"/>
      <c r="B7" s="89"/>
      <c r="C7" s="89"/>
      <c r="D7" s="89"/>
      <c r="E7" s="89"/>
      <c r="F7" s="89"/>
      <c r="G7" s="84" t="s">
        <v>16</v>
      </c>
      <c r="H7" s="84" t="s">
        <v>17</v>
      </c>
      <c r="I7" s="84" t="s">
        <v>18</v>
      </c>
      <c r="J7" s="2"/>
    </row>
    <row r="8" spans="1:10" ht="18" x14ac:dyDescent="0.3">
      <c r="A8" s="84">
        <v>1</v>
      </c>
      <c r="B8" s="84">
        <v>2</v>
      </c>
      <c r="C8" s="84">
        <v>3</v>
      </c>
      <c r="D8" s="84">
        <v>4</v>
      </c>
      <c r="E8" s="84">
        <v>3</v>
      </c>
      <c r="F8" s="84">
        <v>5</v>
      </c>
      <c r="G8" s="84">
        <v>6</v>
      </c>
      <c r="H8" s="84">
        <v>7</v>
      </c>
      <c r="I8" s="84">
        <v>8</v>
      </c>
      <c r="J8" s="2"/>
    </row>
    <row r="9" spans="1:10" ht="252" x14ac:dyDescent="0.3">
      <c r="A9" s="87" t="s">
        <v>7</v>
      </c>
      <c r="B9" s="84" t="s">
        <v>8</v>
      </c>
      <c r="C9" s="5" t="s">
        <v>9</v>
      </c>
      <c r="D9" s="84" t="s">
        <v>10</v>
      </c>
      <c r="E9" s="84" t="s">
        <v>11</v>
      </c>
      <c r="F9" s="84" t="s">
        <v>12</v>
      </c>
      <c r="G9" s="84">
        <v>35.700000000000003</v>
      </c>
      <c r="H9" s="84">
        <v>45.2</v>
      </c>
      <c r="I9" s="85" t="s">
        <v>122</v>
      </c>
      <c r="J9" s="2"/>
    </row>
    <row r="10" spans="1:10" ht="180" x14ac:dyDescent="0.3">
      <c r="A10" s="87"/>
      <c r="B10" s="84">
        <v>2</v>
      </c>
      <c r="C10" s="5" t="s">
        <v>22</v>
      </c>
      <c r="D10" s="84" t="s">
        <v>10</v>
      </c>
      <c r="E10" s="84" t="s">
        <v>13</v>
      </c>
      <c r="F10" s="84">
        <v>82</v>
      </c>
      <c r="G10" s="84">
        <v>109</v>
      </c>
      <c r="H10" s="84">
        <v>221</v>
      </c>
      <c r="I10" s="86" t="s">
        <v>123</v>
      </c>
      <c r="J10" s="2"/>
    </row>
    <row r="11" spans="1:10" ht="108" x14ac:dyDescent="0.3">
      <c r="A11" s="87"/>
      <c r="B11" s="84">
        <v>3</v>
      </c>
      <c r="C11" s="5" t="s">
        <v>120</v>
      </c>
      <c r="D11" s="84" t="s">
        <v>10</v>
      </c>
      <c r="E11" s="84" t="s">
        <v>11</v>
      </c>
      <c r="F11" s="84">
        <v>11.5</v>
      </c>
      <c r="G11" s="84">
        <v>12.5</v>
      </c>
      <c r="H11" s="84">
        <v>12.5</v>
      </c>
      <c r="I11" s="84" t="s">
        <v>23</v>
      </c>
      <c r="J11" s="2"/>
    </row>
    <row r="12" spans="1:10" ht="162" x14ac:dyDescent="0.3">
      <c r="A12" s="87"/>
      <c r="B12" s="84">
        <v>4</v>
      </c>
      <c r="C12" s="6" t="s">
        <v>121</v>
      </c>
      <c r="D12" s="84" t="s">
        <v>10</v>
      </c>
      <c r="E12" s="84" t="s">
        <v>13</v>
      </c>
      <c r="F12" s="84">
        <v>11400</v>
      </c>
      <c r="G12" s="84">
        <v>54400</v>
      </c>
      <c r="H12" s="10">
        <v>79493</v>
      </c>
      <c r="I12" s="11" t="s">
        <v>127</v>
      </c>
      <c r="J12" s="2"/>
    </row>
    <row r="13" spans="1:10" ht="90" x14ac:dyDescent="0.3">
      <c r="A13" s="87"/>
      <c r="B13" s="84">
        <v>5</v>
      </c>
      <c r="C13" s="5" t="s">
        <v>14</v>
      </c>
      <c r="D13" s="84" t="s">
        <v>15</v>
      </c>
      <c r="E13" s="84" t="s">
        <v>13</v>
      </c>
      <c r="F13" s="84">
        <v>2</v>
      </c>
      <c r="G13" s="84">
        <v>0</v>
      </c>
      <c r="H13" s="84">
        <v>0</v>
      </c>
      <c r="I13" s="84" t="s">
        <v>23</v>
      </c>
      <c r="J13" s="2"/>
    </row>
    <row r="14" spans="1:10" ht="126" x14ac:dyDescent="0.3">
      <c r="A14" s="87"/>
      <c r="B14" s="84">
        <v>6</v>
      </c>
      <c r="C14" s="9" t="s">
        <v>25</v>
      </c>
      <c r="D14" s="84" t="s">
        <v>10</v>
      </c>
      <c r="E14" s="84" t="s">
        <v>24</v>
      </c>
      <c r="F14" s="84">
        <v>23600</v>
      </c>
      <c r="G14" s="84">
        <v>25300</v>
      </c>
      <c r="H14" s="84">
        <v>28410</v>
      </c>
      <c r="I14" s="84" t="s">
        <v>124</v>
      </c>
      <c r="J14" s="4"/>
    </row>
    <row r="15" spans="1:10" ht="90" x14ac:dyDescent="0.3">
      <c r="A15" s="87"/>
      <c r="B15" s="84">
        <v>7</v>
      </c>
      <c r="C15" s="9" t="s">
        <v>26</v>
      </c>
      <c r="D15" s="84" t="s">
        <v>10</v>
      </c>
      <c r="E15" s="84" t="s">
        <v>24</v>
      </c>
      <c r="F15" s="84">
        <v>26000</v>
      </c>
      <c r="G15" s="84">
        <v>32387</v>
      </c>
      <c r="H15" s="84">
        <v>33728</v>
      </c>
      <c r="I15" s="84" t="s">
        <v>125</v>
      </c>
      <c r="J15" s="4"/>
    </row>
  </sheetData>
  <mergeCells count="12">
    <mergeCell ref="A9:A15"/>
    <mergeCell ref="H1:I1"/>
    <mergeCell ref="G6:I6"/>
    <mergeCell ref="F6:F7"/>
    <mergeCell ref="A3:I3"/>
    <mergeCell ref="A4:I4"/>
    <mergeCell ref="A2:I2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80" zoomScaleNormal="80" zoomScaleSheetLayoutView="80" workbookViewId="0">
      <selection activeCell="H12" sqref="H12"/>
    </sheetView>
  </sheetViews>
  <sheetFormatPr defaultRowHeight="13.8" x14ac:dyDescent="0.25"/>
  <cols>
    <col min="1" max="1" width="6.6640625" style="16" customWidth="1"/>
    <col min="2" max="2" width="31.21875" style="8" customWidth="1"/>
    <col min="3" max="3" width="13.109375" style="8" customWidth="1"/>
    <col min="4" max="13" width="10.77734375" style="8" customWidth="1"/>
    <col min="14" max="14" width="10.88671875" style="8" bestFit="1" customWidth="1"/>
    <col min="15" max="16384" width="8.88671875" style="8"/>
  </cols>
  <sheetData>
    <row r="1" spans="1:15" x14ac:dyDescent="0.25">
      <c r="L1" s="96" t="s">
        <v>116</v>
      </c>
      <c r="M1" s="96"/>
      <c r="N1" s="96"/>
    </row>
    <row r="2" spans="1:15" ht="20.399999999999999" x14ac:dyDescent="0.25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ht="20.399999999999999" x14ac:dyDescent="0.25">
      <c r="A3" s="94" t="s">
        <v>28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5" ht="20.399999999999999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 ht="20.399999999999999" x14ac:dyDescent="0.25">
      <c r="A5" s="94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5" ht="20.399999999999999" x14ac:dyDescent="0.25">
      <c r="A6" s="94" t="s">
        <v>79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13.8" customHeight="1" x14ac:dyDescent="0.25">
      <c r="B7" s="17"/>
      <c r="N7" s="8" t="s">
        <v>87</v>
      </c>
    </row>
    <row r="8" spans="1:15" ht="14.4" customHeight="1" x14ac:dyDescent="0.25">
      <c r="A8" s="98" t="s">
        <v>30</v>
      </c>
      <c r="B8" s="99" t="s">
        <v>31</v>
      </c>
      <c r="C8" s="100" t="s">
        <v>119</v>
      </c>
      <c r="D8" s="99" t="s">
        <v>88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4.4" customHeight="1" x14ac:dyDescent="0.25">
      <c r="A9" s="98"/>
      <c r="B9" s="99"/>
      <c r="C9" s="101"/>
      <c r="D9" s="99" t="s">
        <v>16</v>
      </c>
      <c r="E9" s="99"/>
      <c r="F9" s="99"/>
      <c r="G9" s="99"/>
      <c r="H9" s="99"/>
      <c r="I9" s="99" t="s">
        <v>17</v>
      </c>
      <c r="J9" s="99"/>
      <c r="K9" s="99"/>
      <c r="L9" s="99"/>
      <c r="M9" s="99"/>
      <c r="N9" s="99" t="s">
        <v>32</v>
      </c>
    </row>
    <row r="10" spans="1:15" ht="36" customHeight="1" x14ac:dyDescent="0.25">
      <c r="A10" s="98"/>
      <c r="B10" s="99"/>
      <c r="C10" s="102"/>
      <c r="D10" s="18" t="s">
        <v>33</v>
      </c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33</v>
      </c>
      <c r="J10" s="18" t="s">
        <v>34</v>
      </c>
      <c r="K10" s="18" t="s">
        <v>35</v>
      </c>
      <c r="L10" s="18" t="s">
        <v>36</v>
      </c>
      <c r="M10" s="18" t="s">
        <v>37</v>
      </c>
      <c r="N10" s="99"/>
    </row>
    <row r="11" spans="1:15" x14ac:dyDescent="0.25">
      <c r="A11" s="19">
        <v>1</v>
      </c>
      <c r="B11" s="18">
        <v>2</v>
      </c>
      <c r="C11" s="18">
        <v>3</v>
      </c>
      <c r="D11" s="19">
        <v>4</v>
      </c>
      <c r="E11" s="18">
        <v>5</v>
      </c>
      <c r="F11" s="18">
        <v>6</v>
      </c>
      <c r="G11" s="19">
        <v>7</v>
      </c>
      <c r="H11" s="18">
        <v>8</v>
      </c>
      <c r="I11" s="18">
        <v>9</v>
      </c>
      <c r="J11" s="19">
        <v>10</v>
      </c>
      <c r="K11" s="18">
        <v>11</v>
      </c>
      <c r="L11" s="18">
        <v>12</v>
      </c>
      <c r="M11" s="19">
        <v>13</v>
      </c>
      <c r="N11" s="18">
        <v>14</v>
      </c>
    </row>
    <row r="12" spans="1:15" ht="15.6" x14ac:dyDescent="0.25">
      <c r="A12" s="97" t="s">
        <v>7</v>
      </c>
      <c r="B12" s="97"/>
      <c r="C12" s="20" t="s">
        <v>38</v>
      </c>
      <c r="D12" s="21">
        <f>D13+D14</f>
        <v>80052.3</v>
      </c>
      <c r="E12" s="21">
        <f t="shared" ref="E12:G12" si="0">E13+E14</f>
        <v>3465.3999999999996</v>
      </c>
      <c r="F12" s="21">
        <f t="shared" si="0"/>
        <v>1318.1</v>
      </c>
      <c r="G12" s="21">
        <f t="shared" si="0"/>
        <v>67.7</v>
      </c>
      <c r="H12" s="22">
        <f>G12+D12+E12+F12</f>
        <v>84903.5</v>
      </c>
      <c r="I12" s="21">
        <f>I13+I14</f>
        <v>79163.099999999991</v>
      </c>
      <c r="J12" s="21">
        <f t="shared" ref="J12:L12" si="1">J13+J14</f>
        <v>3443.6</v>
      </c>
      <c r="K12" s="21">
        <f t="shared" si="1"/>
        <v>1201.7</v>
      </c>
      <c r="L12" s="21">
        <f t="shared" si="1"/>
        <v>67.7</v>
      </c>
      <c r="M12" s="22">
        <f>L12+I12+J12+K12</f>
        <v>83876.099999999991</v>
      </c>
      <c r="N12" s="21">
        <f>M12*100/H12</f>
        <v>98.789920321305942</v>
      </c>
      <c r="O12" s="23">
        <f t="shared" ref="O12:O39" si="2">H12-M12</f>
        <v>1027.4000000000087</v>
      </c>
    </row>
    <row r="13" spans="1:15" ht="25.8" customHeight="1" x14ac:dyDescent="0.25">
      <c r="A13" s="97"/>
      <c r="B13" s="97"/>
      <c r="C13" s="24" t="s">
        <v>39</v>
      </c>
      <c r="D13" s="25">
        <f>D15+D17+D22+D28+D35+D39</f>
        <v>78701.2</v>
      </c>
      <c r="E13" s="25">
        <f t="shared" ref="E13:G13" si="3">E15+E17+E22+E28+E35+E39</f>
        <v>0</v>
      </c>
      <c r="F13" s="25">
        <f t="shared" si="3"/>
        <v>1318.1</v>
      </c>
      <c r="G13" s="25">
        <f t="shared" si="3"/>
        <v>67.7</v>
      </c>
      <c r="H13" s="22">
        <f>G13+D13+E13+F13</f>
        <v>80087</v>
      </c>
      <c r="I13" s="25">
        <f>I15+I17+I22+I28+I35+I39</f>
        <v>78611.399999999994</v>
      </c>
      <c r="J13" s="25">
        <f t="shared" ref="J13:L13" si="4">J15+J17+J22+J28+J35+J39</f>
        <v>0</v>
      </c>
      <c r="K13" s="25">
        <f t="shared" si="4"/>
        <v>1201.7</v>
      </c>
      <c r="L13" s="25">
        <f t="shared" si="4"/>
        <v>67.7</v>
      </c>
      <c r="M13" s="22">
        <f t="shared" ref="M13:M40" si="5">L13+I13+J13+K13</f>
        <v>79880.799999999988</v>
      </c>
      <c r="N13" s="25">
        <f t="shared" ref="N13:N40" si="6">M13*100/H13</f>
        <v>99.74252999862648</v>
      </c>
      <c r="O13" s="23">
        <f t="shared" si="2"/>
        <v>206.20000000001164</v>
      </c>
    </row>
    <row r="14" spans="1:15" x14ac:dyDescent="0.25">
      <c r="A14" s="97"/>
      <c r="B14" s="97"/>
      <c r="C14" s="24" t="s">
        <v>40</v>
      </c>
      <c r="D14" s="25">
        <f>D30+D29</f>
        <v>1351.1000000000001</v>
      </c>
      <c r="E14" s="25">
        <f t="shared" ref="E14:G14" si="7">E30+E29</f>
        <v>3465.3999999999996</v>
      </c>
      <c r="F14" s="25">
        <f t="shared" si="7"/>
        <v>0</v>
      </c>
      <c r="G14" s="25">
        <f t="shared" si="7"/>
        <v>0</v>
      </c>
      <c r="H14" s="22">
        <f>G14+D14+E14+F14</f>
        <v>4816.5</v>
      </c>
      <c r="I14" s="25">
        <f>I30+I29</f>
        <v>551.69999999999993</v>
      </c>
      <c r="J14" s="25">
        <f t="shared" ref="J14:L14" si="8">J30+J29</f>
        <v>3443.6</v>
      </c>
      <c r="K14" s="25">
        <f t="shared" si="8"/>
        <v>0</v>
      </c>
      <c r="L14" s="25">
        <f t="shared" si="8"/>
        <v>0</v>
      </c>
      <c r="M14" s="22">
        <f t="shared" si="5"/>
        <v>3995.2999999999997</v>
      </c>
      <c r="N14" s="25">
        <f t="shared" si="6"/>
        <v>82.950275096024086</v>
      </c>
      <c r="O14" s="23">
        <f>H14-M14</f>
        <v>821.20000000000027</v>
      </c>
    </row>
    <row r="15" spans="1:15" s="30" customFormat="1" ht="73.8" customHeight="1" x14ac:dyDescent="0.25">
      <c r="A15" s="26" t="s">
        <v>8</v>
      </c>
      <c r="B15" s="27" t="s">
        <v>41</v>
      </c>
      <c r="C15" s="28" t="s">
        <v>39</v>
      </c>
      <c r="D15" s="29">
        <f>D16</f>
        <v>2670</v>
      </c>
      <c r="E15" s="29">
        <f t="shared" ref="E15:G15" si="9">E16</f>
        <v>0</v>
      </c>
      <c r="F15" s="29">
        <f t="shared" si="9"/>
        <v>0</v>
      </c>
      <c r="G15" s="29">
        <f t="shared" si="9"/>
        <v>0</v>
      </c>
      <c r="H15" s="22">
        <f t="shared" ref="H15:H40" si="10">G15+D15+E15+F15</f>
        <v>2670</v>
      </c>
      <c r="I15" s="29">
        <f>I16</f>
        <v>2668.2</v>
      </c>
      <c r="J15" s="29">
        <f t="shared" ref="J15:L15" si="11">J16</f>
        <v>0</v>
      </c>
      <c r="K15" s="29">
        <f t="shared" si="11"/>
        <v>0</v>
      </c>
      <c r="L15" s="29">
        <f t="shared" si="11"/>
        <v>0</v>
      </c>
      <c r="M15" s="22">
        <f t="shared" si="5"/>
        <v>2668.2</v>
      </c>
      <c r="N15" s="25">
        <f t="shared" si="6"/>
        <v>99.932584269662925</v>
      </c>
      <c r="O15" s="23">
        <f t="shared" si="2"/>
        <v>1.8000000000001819</v>
      </c>
    </row>
    <row r="16" spans="1:15" ht="66" x14ac:dyDescent="0.25">
      <c r="A16" s="31" t="s">
        <v>42</v>
      </c>
      <c r="B16" s="32" t="s">
        <v>80</v>
      </c>
      <c r="C16" s="33" t="s">
        <v>39</v>
      </c>
      <c r="D16" s="34">
        <v>2670</v>
      </c>
      <c r="E16" s="34"/>
      <c r="F16" s="34"/>
      <c r="G16" s="34"/>
      <c r="H16" s="22">
        <f t="shared" si="10"/>
        <v>2670</v>
      </c>
      <c r="I16" s="34">
        <v>2668.2</v>
      </c>
      <c r="J16" s="34"/>
      <c r="K16" s="34"/>
      <c r="L16" s="34"/>
      <c r="M16" s="22">
        <f t="shared" si="5"/>
        <v>2668.2</v>
      </c>
      <c r="N16" s="25">
        <f t="shared" si="6"/>
        <v>99.932584269662925</v>
      </c>
      <c r="O16" s="23">
        <f t="shared" si="2"/>
        <v>1.8000000000001819</v>
      </c>
    </row>
    <row r="17" spans="1:15" s="38" customFormat="1" ht="42" customHeight="1" x14ac:dyDescent="0.3">
      <c r="A17" s="26" t="s">
        <v>43</v>
      </c>
      <c r="B17" s="27" t="s">
        <v>44</v>
      </c>
      <c r="C17" s="28" t="s">
        <v>45</v>
      </c>
      <c r="D17" s="37">
        <f>D18+D19+D20+D21</f>
        <v>66014.7</v>
      </c>
      <c r="E17" s="37">
        <f t="shared" ref="E17:M17" si="12">E18+E19+E20+E21</f>
        <v>0</v>
      </c>
      <c r="F17" s="37">
        <f t="shared" si="12"/>
        <v>232.3</v>
      </c>
      <c r="G17" s="37">
        <f t="shared" si="12"/>
        <v>67.7</v>
      </c>
      <c r="H17" s="37">
        <f t="shared" si="12"/>
        <v>66314.7</v>
      </c>
      <c r="I17" s="37">
        <f>I18+I19+I20+I21</f>
        <v>65926.7</v>
      </c>
      <c r="J17" s="37">
        <f t="shared" si="12"/>
        <v>0</v>
      </c>
      <c r="K17" s="37">
        <f t="shared" si="12"/>
        <v>232.3</v>
      </c>
      <c r="L17" s="37">
        <f t="shared" si="12"/>
        <v>67.7</v>
      </c>
      <c r="M17" s="37">
        <f t="shared" si="12"/>
        <v>66226.7</v>
      </c>
      <c r="N17" s="25">
        <f t="shared" si="6"/>
        <v>99.867299407220429</v>
      </c>
      <c r="O17" s="23">
        <f t="shared" si="2"/>
        <v>88</v>
      </c>
    </row>
    <row r="18" spans="1:15" ht="66.599999999999994" customHeight="1" x14ac:dyDescent="0.25">
      <c r="A18" s="39" t="s">
        <v>46</v>
      </c>
      <c r="B18" s="40" t="s">
        <v>91</v>
      </c>
      <c r="C18" s="28" t="s">
        <v>45</v>
      </c>
      <c r="D18" s="34">
        <v>64221</v>
      </c>
      <c r="E18" s="34"/>
      <c r="F18" s="34"/>
      <c r="G18" s="34"/>
      <c r="H18" s="22">
        <f t="shared" si="10"/>
        <v>64221</v>
      </c>
      <c r="I18" s="34">
        <v>64221</v>
      </c>
      <c r="J18" s="34"/>
      <c r="K18" s="34"/>
      <c r="L18" s="34"/>
      <c r="M18" s="22">
        <f t="shared" si="5"/>
        <v>64221</v>
      </c>
      <c r="N18" s="25">
        <f t="shared" si="6"/>
        <v>100</v>
      </c>
      <c r="O18" s="23">
        <f t="shared" si="2"/>
        <v>0</v>
      </c>
    </row>
    <row r="19" spans="1:15" ht="148.19999999999999" customHeight="1" x14ac:dyDescent="0.25">
      <c r="A19" s="39" t="s">
        <v>47</v>
      </c>
      <c r="B19" s="40" t="s">
        <v>81</v>
      </c>
      <c r="C19" s="28" t="s">
        <v>45</v>
      </c>
      <c r="D19" s="34">
        <v>1151</v>
      </c>
      <c r="E19" s="34"/>
      <c r="F19" s="34"/>
      <c r="G19" s="34"/>
      <c r="H19" s="22">
        <f t="shared" si="10"/>
        <v>1151</v>
      </c>
      <c r="I19" s="34">
        <v>1151</v>
      </c>
      <c r="J19" s="34"/>
      <c r="K19" s="34"/>
      <c r="L19" s="34"/>
      <c r="M19" s="22">
        <f t="shared" si="5"/>
        <v>1151</v>
      </c>
      <c r="N19" s="25">
        <f t="shared" si="6"/>
        <v>100</v>
      </c>
      <c r="O19" s="23">
        <f t="shared" si="2"/>
        <v>0</v>
      </c>
    </row>
    <row r="20" spans="1:15" ht="59.4" customHeight="1" x14ac:dyDescent="0.25">
      <c r="A20" s="31" t="s">
        <v>48</v>
      </c>
      <c r="B20" s="32" t="s">
        <v>92</v>
      </c>
      <c r="C20" s="28" t="s">
        <v>45</v>
      </c>
      <c r="D20" s="25">
        <v>360</v>
      </c>
      <c r="E20" s="25"/>
      <c r="F20" s="25">
        <v>232.3</v>
      </c>
      <c r="G20" s="25">
        <v>67.7</v>
      </c>
      <c r="H20" s="22">
        <f t="shared" si="10"/>
        <v>660</v>
      </c>
      <c r="I20" s="25">
        <v>360</v>
      </c>
      <c r="J20" s="25"/>
      <c r="K20" s="25">
        <v>232.3</v>
      </c>
      <c r="L20" s="25">
        <v>67.7</v>
      </c>
      <c r="M20" s="22">
        <f t="shared" si="5"/>
        <v>660</v>
      </c>
      <c r="N20" s="25">
        <f t="shared" si="6"/>
        <v>100</v>
      </c>
      <c r="O20" s="23">
        <f t="shared" si="2"/>
        <v>0</v>
      </c>
    </row>
    <row r="21" spans="1:15" ht="68.400000000000006" customHeight="1" x14ac:dyDescent="0.25">
      <c r="A21" s="31" t="s">
        <v>49</v>
      </c>
      <c r="B21" s="32" t="s">
        <v>86</v>
      </c>
      <c r="C21" s="28" t="s">
        <v>45</v>
      </c>
      <c r="D21" s="25">
        <v>282.7</v>
      </c>
      <c r="E21" s="25"/>
      <c r="F21" s="25"/>
      <c r="G21" s="25"/>
      <c r="H21" s="22">
        <f t="shared" si="10"/>
        <v>282.7</v>
      </c>
      <c r="I21" s="25">
        <v>194.7</v>
      </c>
      <c r="J21" s="25"/>
      <c r="K21" s="25"/>
      <c r="L21" s="25"/>
      <c r="M21" s="22">
        <f t="shared" ref="M21" si="13">L21+I21+J21+K21</f>
        <v>194.7</v>
      </c>
      <c r="N21" s="25">
        <f t="shared" ref="N21" si="14">M21*100/H21</f>
        <v>68.871595330739297</v>
      </c>
      <c r="O21" s="23"/>
    </row>
    <row r="22" spans="1:15" s="38" customFormat="1" ht="46.8" customHeight="1" x14ac:dyDescent="0.3">
      <c r="A22" s="42" t="s">
        <v>50</v>
      </c>
      <c r="B22" s="43" t="s">
        <v>51</v>
      </c>
      <c r="C22" s="44" t="s">
        <v>45</v>
      </c>
      <c r="D22" s="45">
        <f>D23+D24+D25+D26</f>
        <v>4100.8999999999996</v>
      </c>
      <c r="E22" s="45">
        <f t="shared" ref="E22:M22" si="15">E23+E24+E25+E26</f>
        <v>0</v>
      </c>
      <c r="F22" s="45">
        <f t="shared" si="15"/>
        <v>0</v>
      </c>
      <c r="G22" s="45">
        <f t="shared" si="15"/>
        <v>0</v>
      </c>
      <c r="H22" s="45">
        <f t="shared" si="15"/>
        <v>4100.8999999999996</v>
      </c>
      <c r="I22" s="45">
        <f t="shared" si="15"/>
        <v>4100.8999999999996</v>
      </c>
      <c r="J22" s="45">
        <f t="shared" si="15"/>
        <v>0</v>
      </c>
      <c r="K22" s="45">
        <f t="shared" si="15"/>
        <v>0</v>
      </c>
      <c r="L22" s="45">
        <f t="shared" si="15"/>
        <v>0</v>
      </c>
      <c r="M22" s="45">
        <f t="shared" si="15"/>
        <v>4100.8999999999996</v>
      </c>
      <c r="N22" s="25">
        <f t="shared" si="6"/>
        <v>100</v>
      </c>
      <c r="O22" s="23">
        <f t="shared" si="2"/>
        <v>0</v>
      </c>
    </row>
    <row r="23" spans="1:15" ht="43.8" customHeight="1" x14ac:dyDescent="0.25">
      <c r="A23" s="46" t="s">
        <v>52</v>
      </c>
      <c r="B23" s="32" t="s">
        <v>53</v>
      </c>
      <c r="C23" s="28" t="s">
        <v>45</v>
      </c>
      <c r="D23" s="25">
        <v>3550.9</v>
      </c>
      <c r="E23" s="25"/>
      <c r="F23" s="25"/>
      <c r="G23" s="25"/>
      <c r="H23" s="22">
        <f t="shared" si="10"/>
        <v>3550.9</v>
      </c>
      <c r="I23" s="25">
        <v>3550.9</v>
      </c>
      <c r="J23" s="25"/>
      <c r="K23" s="25"/>
      <c r="L23" s="25"/>
      <c r="M23" s="22">
        <f t="shared" si="5"/>
        <v>3550.9</v>
      </c>
      <c r="N23" s="25">
        <f t="shared" si="6"/>
        <v>100</v>
      </c>
      <c r="O23" s="23">
        <f t="shared" si="2"/>
        <v>0</v>
      </c>
    </row>
    <row r="24" spans="1:15" ht="39.6" x14ac:dyDescent="0.25">
      <c r="A24" s="31" t="s">
        <v>54</v>
      </c>
      <c r="B24" s="32" t="s">
        <v>93</v>
      </c>
      <c r="C24" s="28" t="s">
        <v>45</v>
      </c>
      <c r="D24" s="25">
        <v>300</v>
      </c>
      <c r="E24" s="25"/>
      <c r="F24" s="25"/>
      <c r="G24" s="25"/>
      <c r="H24" s="22">
        <f t="shared" si="10"/>
        <v>300</v>
      </c>
      <c r="I24" s="25">
        <v>300</v>
      </c>
      <c r="J24" s="25"/>
      <c r="K24" s="25"/>
      <c r="L24" s="25"/>
      <c r="M24" s="22">
        <f t="shared" si="5"/>
        <v>300</v>
      </c>
      <c r="N24" s="25">
        <f t="shared" si="6"/>
        <v>100</v>
      </c>
      <c r="O24" s="23">
        <f t="shared" si="2"/>
        <v>0</v>
      </c>
    </row>
    <row r="25" spans="1:15" ht="27.6" customHeight="1" x14ac:dyDescent="0.25">
      <c r="A25" s="31" t="s">
        <v>55</v>
      </c>
      <c r="B25" s="32" t="s">
        <v>118</v>
      </c>
      <c r="C25" s="28" t="s">
        <v>45</v>
      </c>
      <c r="D25" s="25">
        <v>100</v>
      </c>
      <c r="E25" s="25"/>
      <c r="F25" s="25"/>
      <c r="G25" s="25"/>
      <c r="H25" s="22">
        <f t="shared" si="10"/>
        <v>100</v>
      </c>
      <c r="I25" s="25">
        <v>100</v>
      </c>
      <c r="J25" s="25"/>
      <c r="K25" s="25"/>
      <c r="L25" s="25"/>
      <c r="M25" s="22">
        <f t="shared" si="5"/>
        <v>100</v>
      </c>
      <c r="N25" s="25">
        <f t="shared" si="6"/>
        <v>100</v>
      </c>
      <c r="O25" s="23">
        <f t="shared" si="2"/>
        <v>0</v>
      </c>
    </row>
    <row r="26" spans="1:15" ht="79.2" x14ac:dyDescent="0.25">
      <c r="A26" s="31" t="s">
        <v>56</v>
      </c>
      <c r="B26" s="32" t="s">
        <v>94</v>
      </c>
      <c r="C26" s="28" t="s">
        <v>45</v>
      </c>
      <c r="D26" s="25">
        <v>150</v>
      </c>
      <c r="E26" s="25"/>
      <c r="F26" s="25"/>
      <c r="G26" s="25"/>
      <c r="H26" s="22">
        <f t="shared" si="10"/>
        <v>150</v>
      </c>
      <c r="I26" s="25">
        <v>150</v>
      </c>
      <c r="J26" s="25"/>
      <c r="K26" s="25"/>
      <c r="L26" s="25"/>
      <c r="M26" s="22">
        <f t="shared" si="5"/>
        <v>150</v>
      </c>
      <c r="N26" s="25">
        <f t="shared" si="6"/>
        <v>100</v>
      </c>
      <c r="O26" s="23">
        <f t="shared" si="2"/>
        <v>0</v>
      </c>
    </row>
    <row r="27" spans="1:15" ht="54" customHeight="1" x14ac:dyDescent="0.25">
      <c r="A27" s="47" t="s">
        <v>57</v>
      </c>
      <c r="B27" s="48" t="s">
        <v>58</v>
      </c>
      <c r="C27" s="44"/>
      <c r="D27" s="49">
        <f>D28+D29</f>
        <v>233.5</v>
      </c>
      <c r="E27" s="49"/>
      <c r="F27" s="49"/>
      <c r="G27" s="49"/>
      <c r="H27" s="22">
        <f t="shared" si="10"/>
        <v>233.5</v>
      </c>
      <c r="I27" s="49">
        <f>I28+I29</f>
        <v>233.5</v>
      </c>
      <c r="J27" s="49"/>
      <c r="K27" s="49"/>
      <c r="L27" s="49"/>
      <c r="M27" s="22">
        <f t="shared" si="5"/>
        <v>233.5</v>
      </c>
      <c r="N27" s="25">
        <f t="shared" si="6"/>
        <v>100</v>
      </c>
      <c r="O27" s="23">
        <f t="shared" si="2"/>
        <v>0</v>
      </c>
    </row>
    <row r="28" spans="1:15" ht="42" customHeight="1" x14ac:dyDescent="0.25">
      <c r="A28" s="31" t="s">
        <v>59</v>
      </c>
      <c r="B28" s="40" t="s">
        <v>60</v>
      </c>
      <c r="C28" s="28" t="s">
        <v>45</v>
      </c>
      <c r="D28" s="50">
        <v>116.6</v>
      </c>
      <c r="E28" s="50"/>
      <c r="F28" s="50"/>
      <c r="G28" s="50"/>
      <c r="H28" s="22">
        <f t="shared" si="10"/>
        <v>116.6</v>
      </c>
      <c r="I28" s="50">
        <v>116.6</v>
      </c>
      <c r="J28" s="50"/>
      <c r="K28" s="50"/>
      <c r="L28" s="50"/>
      <c r="M28" s="22">
        <f t="shared" si="5"/>
        <v>116.6</v>
      </c>
      <c r="N28" s="25">
        <f t="shared" si="6"/>
        <v>100</v>
      </c>
      <c r="O28" s="23">
        <f t="shared" si="2"/>
        <v>0</v>
      </c>
    </row>
    <row r="29" spans="1:15" ht="27.6" customHeight="1" x14ac:dyDescent="0.25">
      <c r="A29" s="31" t="s">
        <v>61</v>
      </c>
      <c r="B29" s="40" t="s">
        <v>82</v>
      </c>
      <c r="C29" s="54" t="s">
        <v>15</v>
      </c>
      <c r="D29" s="50">
        <v>116.9</v>
      </c>
      <c r="E29" s="50"/>
      <c r="F29" s="50"/>
      <c r="G29" s="50"/>
      <c r="H29" s="22">
        <f t="shared" si="10"/>
        <v>116.9</v>
      </c>
      <c r="I29" s="50">
        <v>116.9</v>
      </c>
      <c r="J29" s="50"/>
      <c r="K29" s="50"/>
      <c r="L29" s="50"/>
      <c r="M29" s="22">
        <f t="shared" si="5"/>
        <v>116.9</v>
      </c>
      <c r="N29" s="25">
        <f t="shared" si="6"/>
        <v>100</v>
      </c>
      <c r="O29" s="23">
        <f t="shared" si="2"/>
        <v>0</v>
      </c>
    </row>
    <row r="30" spans="1:15" s="53" customFormat="1" ht="97.8" customHeight="1" x14ac:dyDescent="0.3">
      <c r="A30" s="47" t="s">
        <v>62</v>
      </c>
      <c r="B30" s="48" t="s">
        <v>63</v>
      </c>
      <c r="C30" s="51" t="s">
        <v>15</v>
      </c>
      <c r="D30" s="52">
        <f>D31+D32+D33+D34</f>
        <v>1234.2</v>
      </c>
      <c r="E30" s="52">
        <f t="shared" ref="E30:G30" si="16">E31+E32+E33+E34</f>
        <v>3465.3999999999996</v>
      </c>
      <c r="F30" s="52">
        <f t="shared" si="16"/>
        <v>0</v>
      </c>
      <c r="G30" s="52">
        <f t="shared" si="16"/>
        <v>0</v>
      </c>
      <c r="H30" s="52">
        <f>H31+H32+H33+H34</f>
        <v>4699.5999999999995</v>
      </c>
      <c r="I30" s="52">
        <f>I31+I32+I33+I34</f>
        <v>434.79999999999995</v>
      </c>
      <c r="J30" s="52">
        <f t="shared" ref="J30" si="17">J31+J32+J33+J34</f>
        <v>3443.6</v>
      </c>
      <c r="K30" s="52">
        <f t="shared" ref="K30" si="18">K31+K32+K33+K34</f>
        <v>0</v>
      </c>
      <c r="L30" s="52">
        <f t="shared" ref="L30" si="19">L31+L32+L33+L34</f>
        <v>0</v>
      </c>
      <c r="M30" s="52">
        <f t="shared" ref="M30" si="20">M31+M32+M33+M34</f>
        <v>3878.3999999999996</v>
      </c>
      <c r="N30" s="25">
        <f t="shared" si="6"/>
        <v>82.526172440207674</v>
      </c>
      <c r="O30" s="23">
        <f t="shared" si="2"/>
        <v>821.19999999999982</v>
      </c>
    </row>
    <row r="31" spans="1:15" ht="44.4" customHeight="1" x14ac:dyDescent="0.25">
      <c r="A31" s="31" t="s">
        <v>64</v>
      </c>
      <c r="B31" s="40" t="s">
        <v>83</v>
      </c>
      <c r="C31" s="54" t="s">
        <v>15</v>
      </c>
      <c r="D31" s="34">
        <v>402.1</v>
      </c>
      <c r="E31" s="34"/>
      <c r="F31" s="34"/>
      <c r="G31" s="34"/>
      <c r="H31" s="22">
        <f t="shared" si="10"/>
        <v>402.1</v>
      </c>
      <c r="I31" s="34">
        <v>50.4</v>
      </c>
      <c r="J31" s="34"/>
      <c r="K31" s="34"/>
      <c r="L31" s="34"/>
      <c r="M31" s="22">
        <f t="shared" si="5"/>
        <v>50.4</v>
      </c>
      <c r="N31" s="25">
        <f t="shared" si="6"/>
        <v>12.534195473762745</v>
      </c>
      <c r="O31" s="23">
        <f t="shared" si="2"/>
        <v>351.70000000000005</v>
      </c>
    </row>
    <row r="32" spans="1:15" ht="44.4" customHeight="1" x14ac:dyDescent="0.25">
      <c r="A32" s="31" t="s">
        <v>66</v>
      </c>
      <c r="B32" s="41" t="s">
        <v>84</v>
      </c>
      <c r="C32" s="54" t="s">
        <v>15</v>
      </c>
      <c r="D32" s="34">
        <v>832.1</v>
      </c>
      <c r="E32" s="34"/>
      <c r="F32" s="34"/>
      <c r="G32" s="34"/>
      <c r="H32" s="22">
        <f t="shared" si="10"/>
        <v>832.1</v>
      </c>
      <c r="I32" s="34">
        <v>384.4</v>
      </c>
      <c r="J32" s="34"/>
      <c r="K32" s="34"/>
      <c r="L32" s="34"/>
      <c r="M32" s="22">
        <f t="shared" si="5"/>
        <v>384.4</v>
      </c>
      <c r="N32" s="25">
        <f t="shared" si="6"/>
        <v>46.196370628530225</v>
      </c>
      <c r="O32" s="23">
        <f t="shared" si="2"/>
        <v>447.70000000000005</v>
      </c>
    </row>
    <row r="33" spans="1:15" ht="26.4" x14ac:dyDescent="0.25">
      <c r="A33" s="31" t="s">
        <v>89</v>
      </c>
      <c r="B33" s="41" t="s">
        <v>65</v>
      </c>
      <c r="C33" s="54" t="s">
        <v>15</v>
      </c>
      <c r="D33" s="34"/>
      <c r="E33" s="34">
        <v>3265.7</v>
      </c>
      <c r="F33" s="34"/>
      <c r="G33" s="34"/>
      <c r="H33" s="22">
        <f t="shared" si="10"/>
        <v>3265.7</v>
      </c>
      <c r="I33" s="34"/>
      <c r="J33" s="34">
        <v>3243.9</v>
      </c>
      <c r="K33" s="34"/>
      <c r="L33" s="34"/>
      <c r="M33" s="22">
        <f t="shared" ref="M33:M34" si="21">L33+I33+J33+K33</f>
        <v>3243.9</v>
      </c>
      <c r="N33" s="25">
        <f t="shared" ref="N33:N34" si="22">M33*100/H33</f>
        <v>99.332455522552593</v>
      </c>
      <c r="O33" s="23"/>
    </row>
    <row r="34" spans="1:15" ht="44.4" customHeight="1" x14ac:dyDescent="0.25">
      <c r="A34" s="31" t="s">
        <v>90</v>
      </c>
      <c r="B34" s="41" t="s">
        <v>85</v>
      </c>
      <c r="C34" s="54" t="s">
        <v>15</v>
      </c>
      <c r="D34" s="34"/>
      <c r="E34" s="34">
        <v>199.7</v>
      </c>
      <c r="F34" s="34"/>
      <c r="G34" s="34"/>
      <c r="H34" s="22">
        <f t="shared" si="10"/>
        <v>199.7</v>
      </c>
      <c r="I34" s="34"/>
      <c r="J34" s="34">
        <v>199.7</v>
      </c>
      <c r="K34" s="34"/>
      <c r="L34" s="34"/>
      <c r="M34" s="22">
        <f t="shared" si="21"/>
        <v>199.7</v>
      </c>
      <c r="N34" s="25">
        <f t="shared" si="22"/>
        <v>100</v>
      </c>
      <c r="O34" s="23"/>
    </row>
    <row r="35" spans="1:15" ht="39.6" x14ac:dyDescent="0.25">
      <c r="A35" s="47" t="s">
        <v>67</v>
      </c>
      <c r="B35" s="55" t="s">
        <v>68</v>
      </c>
      <c r="C35" s="56" t="s">
        <v>39</v>
      </c>
      <c r="D35" s="37">
        <f>D36+D37+D38</f>
        <v>23.5</v>
      </c>
      <c r="E35" s="37">
        <f t="shared" ref="E35:M35" si="23">E36+E37+E38</f>
        <v>0</v>
      </c>
      <c r="F35" s="37">
        <f t="shared" si="23"/>
        <v>1085.8</v>
      </c>
      <c r="G35" s="37">
        <f t="shared" si="23"/>
        <v>0</v>
      </c>
      <c r="H35" s="37">
        <f t="shared" si="23"/>
        <v>1109.3</v>
      </c>
      <c r="I35" s="37">
        <f t="shared" si="23"/>
        <v>23.5</v>
      </c>
      <c r="J35" s="37">
        <f t="shared" si="23"/>
        <v>0</v>
      </c>
      <c r="K35" s="37">
        <f t="shared" si="23"/>
        <v>969.40000000000009</v>
      </c>
      <c r="L35" s="37">
        <f t="shared" si="23"/>
        <v>0</v>
      </c>
      <c r="M35" s="37">
        <f t="shared" si="23"/>
        <v>992.90000000000009</v>
      </c>
      <c r="N35" s="25">
        <f t="shared" si="6"/>
        <v>89.506896240872635</v>
      </c>
      <c r="O35" s="23">
        <f t="shared" si="2"/>
        <v>116.39999999999986</v>
      </c>
    </row>
    <row r="36" spans="1:15" s="35" customFormat="1" ht="70.2" customHeight="1" x14ac:dyDescent="0.25">
      <c r="A36" s="57" t="s">
        <v>69</v>
      </c>
      <c r="B36" s="36" t="s">
        <v>70</v>
      </c>
      <c r="C36" s="58" t="s">
        <v>39</v>
      </c>
      <c r="D36" s="25">
        <v>23.5</v>
      </c>
      <c r="E36" s="25"/>
      <c r="F36" s="25">
        <v>38.1</v>
      </c>
      <c r="G36" s="25"/>
      <c r="H36" s="22">
        <f t="shared" si="10"/>
        <v>61.6</v>
      </c>
      <c r="I36" s="25">
        <v>23.5</v>
      </c>
      <c r="J36" s="25"/>
      <c r="K36" s="25">
        <v>37.6</v>
      </c>
      <c r="L36" s="25"/>
      <c r="M36" s="22">
        <f t="shared" si="5"/>
        <v>61.1</v>
      </c>
      <c r="N36" s="25">
        <f t="shared" si="6"/>
        <v>99.188311688311686</v>
      </c>
      <c r="O36" s="23">
        <f t="shared" si="2"/>
        <v>0.5</v>
      </c>
    </row>
    <row r="37" spans="1:15" customFormat="1" ht="108.6" customHeight="1" x14ac:dyDescent="0.3">
      <c r="A37" s="59" t="s">
        <v>71</v>
      </c>
      <c r="B37" s="32" t="s">
        <v>73</v>
      </c>
      <c r="C37" s="58" t="s">
        <v>39</v>
      </c>
      <c r="D37" s="60"/>
      <c r="E37" s="60"/>
      <c r="F37" s="60">
        <v>1000</v>
      </c>
      <c r="G37" s="60"/>
      <c r="H37" s="22">
        <f t="shared" si="10"/>
        <v>1000</v>
      </c>
      <c r="I37" s="60"/>
      <c r="J37" s="60"/>
      <c r="K37" s="60">
        <v>884.1</v>
      </c>
      <c r="L37" s="60"/>
      <c r="M37" s="22">
        <f t="shared" si="5"/>
        <v>884.1</v>
      </c>
      <c r="N37" s="25">
        <f t="shared" si="6"/>
        <v>88.41</v>
      </c>
      <c r="O37" s="23">
        <f t="shared" si="2"/>
        <v>115.89999999999998</v>
      </c>
    </row>
    <row r="38" spans="1:15" customFormat="1" ht="123" customHeight="1" x14ac:dyDescent="0.3">
      <c r="A38" s="59" t="s">
        <v>72</v>
      </c>
      <c r="B38" s="40" t="s">
        <v>74</v>
      </c>
      <c r="C38" s="58" t="s">
        <v>39</v>
      </c>
      <c r="D38" s="60"/>
      <c r="E38" s="60"/>
      <c r="F38" s="60">
        <v>47.7</v>
      </c>
      <c r="G38" s="60"/>
      <c r="H38" s="22">
        <f t="shared" si="10"/>
        <v>47.7</v>
      </c>
      <c r="I38" s="60"/>
      <c r="J38" s="60"/>
      <c r="K38" s="60">
        <v>47.7</v>
      </c>
      <c r="L38" s="60"/>
      <c r="M38" s="22">
        <f t="shared" si="5"/>
        <v>47.7</v>
      </c>
      <c r="N38" s="25">
        <f t="shared" si="6"/>
        <v>100</v>
      </c>
      <c r="O38" s="23">
        <f t="shared" si="2"/>
        <v>0</v>
      </c>
    </row>
    <row r="39" spans="1:15" s="53" customFormat="1" ht="39.6" customHeight="1" x14ac:dyDescent="0.3">
      <c r="A39" s="47" t="s">
        <v>75</v>
      </c>
      <c r="B39" s="48" t="s">
        <v>76</v>
      </c>
      <c r="C39" s="56" t="s">
        <v>39</v>
      </c>
      <c r="D39" s="52">
        <f>D40</f>
        <v>5775.5</v>
      </c>
      <c r="E39" s="52">
        <f t="shared" ref="E39:G39" si="24">E40</f>
        <v>0</v>
      </c>
      <c r="F39" s="52">
        <f t="shared" si="24"/>
        <v>0</v>
      </c>
      <c r="G39" s="52">
        <f t="shared" si="24"/>
        <v>0</v>
      </c>
      <c r="H39" s="22">
        <f t="shared" si="10"/>
        <v>5775.5</v>
      </c>
      <c r="I39" s="52">
        <f>I40</f>
        <v>5775.5</v>
      </c>
      <c r="J39" s="52">
        <f t="shared" ref="J39:L39" si="25">J40</f>
        <v>0</v>
      </c>
      <c r="K39" s="52">
        <f t="shared" si="25"/>
        <v>0</v>
      </c>
      <c r="L39" s="52">
        <f t="shared" si="25"/>
        <v>0</v>
      </c>
      <c r="M39" s="22">
        <f t="shared" si="5"/>
        <v>5775.5</v>
      </c>
      <c r="N39" s="25">
        <f t="shared" si="6"/>
        <v>100</v>
      </c>
      <c r="O39" s="23">
        <f t="shared" si="2"/>
        <v>0</v>
      </c>
    </row>
    <row r="40" spans="1:15" ht="39.6" x14ac:dyDescent="0.25">
      <c r="A40" s="31" t="s">
        <v>77</v>
      </c>
      <c r="B40" s="61" t="s">
        <v>78</v>
      </c>
      <c r="C40" s="62" t="s">
        <v>39</v>
      </c>
      <c r="D40" s="25">
        <v>5775.5</v>
      </c>
      <c r="E40" s="25"/>
      <c r="F40" s="25"/>
      <c r="G40" s="25"/>
      <c r="H40" s="22">
        <f t="shared" si="10"/>
        <v>5775.5</v>
      </c>
      <c r="I40" s="25">
        <v>5775.5</v>
      </c>
      <c r="J40" s="25"/>
      <c r="K40" s="25"/>
      <c r="L40" s="25"/>
      <c r="M40" s="22">
        <f t="shared" si="5"/>
        <v>5775.5</v>
      </c>
      <c r="N40" s="25">
        <f t="shared" si="6"/>
        <v>100</v>
      </c>
      <c r="O40" s="23">
        <f t="shared" ref="O40" si="26">H40-M40</f>
        <v>0</v>
      </c>
    </row>
    <row r="43" spans="1:15" x14ac:dyDescent="0.25"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autoFilter ref="B8:M40">
    <filterColumn colId="3" hiddenButton="1" showButton="0"/>
    <filterColumn colId="4" hiddenButton="1" showButton="0"/>
    <filterColumn colId="5" hiddenButton="1" showButton="0"/>
    <filterColumn colId="8" hiddenButton="1" showButton="0"/>
    <filterColumn colId="9" hiddenButton="1" showButton="0"/>
    <filterColumn colId="10" hiddenButton="1" showButton="0"/>
  </autoFilter>
  <mergeCells count="14">
    <mergeCell ref="A12:B14"/>
    <mergeCell ref="A6:N6"/>
    <mergeCell ref="A8:A10"/>
    <mergeCell ref="B8:B10"/>
    <mergeCell ref="C8:C10"/>
    <mergeCell ref="D8:N8"/>
    <mergeCell ref="D9:H9"/>
    <mergeCell ref="I9:M9"/>
    <mergeCell ref="N9:N10"/>
    <mergeCell ref="A2:N2"/>
    <mergeCell ref="A3:N3"/>
    <mergeCell ref="A4:N4"/>
    <mergeCell ref="A5:N5"/>
    <mergeCell ref="L1:N1"/>
  </mergeCells>
  <pageMargins left="0.62992125984251968" right="0.23622047244094491" top="0.55118110236220474" bottom="0.15748031496062992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Normal="100" zoomScaleSheetLayoutView="100" workbookViewId="0">
      <selection activeCell="D23" sqref="D23:E23"/>
    </sheetView>
  </sheetViews>
  <sheetFormatPr defaultRowHeight="14.4" x14ac:dyDescent="0.3"/>
  <cols>
    <col min="1" max="1" width="30" customWidth="1"/>
    <col min="2" max="2" width="28.6640625" customWidth="1"/>
    <col min="3" max="3" width="33.88671875" customWidth="1"/>
    <col min="4" max="4" width="38.109375" customWidth="1"/>
    <col min="6" max="6" width="14.5546875" customWidth="1"/>
    <col min="8" max="8" width="12.44140625" customWidth="1"/>
  </cols>
  <sheetData>
    <row r="1" spans="1:8" x14ac:dyDescent="0.3">
      <c r="A1" s="8"/>
      <c r="B1" s="8"/>
      <c r="C1" s="8"/>
      <c r="D1" s="15" t="s">
        <v>117</v>
      </c>
    </row>
    <row r="2" spans="1:8" ht="18" x14ac:dyDescent="0.3">
      <c r="A2" s="103" t="s">
        <v>19</v>
      </c>
      <c r="B2" s="103"/>
      <c r="C2" s="103"/>
      <c r="D2" s="103"/>
    </row>
    <row r="3" spans="1:8" ht="18" x14ac:dyDescent="0.3">
      <c r="A3" s="103" t="s">
        <v>95</v>
      </c>
      <c r="B3" s="103"/>
      <c r="C3" s="103"/>
      <c r="D3" s="103"/>
    </row>
    <row r="4" spans="1:8" ht="18" x14ac:dyDescent="0.3">
      <c r="A4" s="91" t="s">
        <v>96</v>
      </c>
      <c r="B4" s="91"/>
      <c r="C4" s="91"/>
      <c r="D4" s="91"/>
    </row>
    <row r="5" spans="1:8" x14ac:dyDescent="0.3">
      <c r="A5" s="63"/>
    </row>
    <row r="6" spans="1:8" ht="15.6" x14ac:dyDescent="0.3">
      <c r="A6" s="104" t="s">
        <v>1</v>
      </c>
      <c r="B6" s="104" t="s">
        <v>97</v>
      </c>
      <c r="C6" s="105" t="s">
        <v>109</v>
      </c>
      <c r="D6" s="106"/>
    </row>
    <row r="7" spans="1:8" ht="15.6" x14ac:dyDescent="0.3">
      <c r="A7" s="104"/>
      <c r="B7" s="104"/>
      <c r="C7" s="64" t="s">
        <v>16</v>
      </c>
      <c r="D7" s="64" t="s">
        <v>17</v>
      </c>
    </row>
    <row r="8" spans="1:8" ht="15.6" x14ac:dyDescent="0.3">
      <c r="A8" s="64">
        <v>1</v>
      </c>
      <c r="B8" s="64">
        <v>2</v>
      </c>
      <c r="C8" s="64">
        <v>3</v>
      </c>
      <c r="D8" s="64">
        <v>4</v>
      </c>
    </row>
    <row r="9" spans="1:8" ht="15.6" x14ac:dyDescent="0.3">
      <c r="A9" s="108" t="s">
        <v>98</v>
      </c>
      <c r="B9" s="65" t="s">
        <v>99</v>
      </c>
      <c r="C9" s="109">
        <f>C11+C12+C13+C14+C15</f>
        <v>94181.2</v>
      </c>
      <c r="D9" s="109">
        <f>D11+D12+D13+D14+D15</f>
        <v>92792.099999999991</v>
      </c>
      <c r="E9" s="66">
        <f t="shared" ref="E9:E14" si="0">D9*100/C9</f>
        <v>98.525077191626352</v>
      </c>
      <c r="F9" s="67"/>
      <c r="H9" s="67"/>
    </row>
    <row r="10" spans="1:8" ht="15.6" x14ac:dyDescent="0.3">
      <c r="A10" s="108"/>
      <c r="B10" s="68" t="s">
        <v>100</v>
      </c>
      <c r="C10" s="109"/>
      <c r="D10" s="109"/>
      <c r="E10" s="66"/>
    </row>
    <row r="11" spans="1:8" ht="15.6" x14ac:dyDescent="0.3">
      <c r="A11" s="108"/>
      <c r="B11" s="69" t="s">
        <v>101</v>
      </c>
      <c r="C11" s="70">
        <f>'Фин.обесп. бюджет'!D12</f>
        <v>80052.3</v>
      </c>
      <c r="D11" s="71">
        <f>'Фин.обесп. бюджет'!I12</f>
        <v>79163.099999999991</v>
      </c>
      <c r="E11" s="66">
        <f t="shared" si="0"/>
        <v>98.889226168392398</v>
      </c>
      <c r="F11" s="67"/>
      <c r="G11" s="67"/>
      <c r="H11" s="67"/>
    </row>
    <row r="12" spans="1:8" ht="15.6" x14ac:dyDescent="0.3">
      <c r="A12" s="108"/>
      <c r="B12" s="69" t="s">
        <v>35</v>
      </c>
      <c r="C12" s="70">
        <f>'Фин.обесп. бюджет'!F12</f>
        <v>1318.1</v>
      </c>
      <c r="D12" s="71">
        <f>'Фин.обесп. бюджет'!K12</f>
        <v>1201.7</v>
      </c>
      <c r="E12" s="66">
        <f t="shared" si="0"/>
        <v>91.169107048023676</v>
      </c>
    </row>
    <row r="13" spans="1:8" ht="15.6" x14ac:dyDescent="0.3">
      <c r="A13" s="108"/>
      <c r="B13" s="69" t="s">
        <v>36</v>
      </c>
      <c r="C13" s="70">
        <f>'Фин.обесп. бюджет'!G12</f>
        <v>67.7</v>
      </c>
      <c r="D13" s="71">
        <f>'Фин.обесп. бюджет'!L12</f>
        <v>67.7</v>
      </c>
      <c r="E13" s="66">
        <f t="shared" si="0"/>
        <v>100</v>
      </c>
    </row>
    <row r="14" spans="1:8" ht="15.6" x14ac:dyDescent="0.3">
      <c r="A14" s="108"/>
      <c r="B14" s="69" t="s">
        <v>34</v>
      </c>
      <c r="C14" s="70">
        <f>'Фин.обесп. бюджет'!E12</f>
        <v>3465.3999999999996</v>
      </c>
      <c r="D14" s="71">
        <f>'Фин.обесп. бюджет'!J12</f>
        <v>3443.6</v>
      </c>
      <c r="E14" s="66">
        <f t="shared" si="0"/>
        <v>99.370923991458426</v>
      </c>
      <c r="F14" s="67"/>
    </row>
    <row r="15" spans="1:8" ht="15.6" x14ac:dyDescent="0.3">
      <c r="A15" s="108"/>
      <c r="B15" s="69" t="s">
        <v>102</v>
      </c>
      <c r="C15" s="70">
        <v>9277.7000000000007</v>
      </c>
      <c r="D15" s="72">
        <v>8916</v>
      </c>
      <c r="E15" s="66">
        <f>D15*100/C15</f>
        <v>96.101404442911488</v>
      </c>
    </row>
    <row r="17" spans="1:14" ht="15.6" x14ac:dyDescent="0.3">
      <c r="A17" s="107" t="s">
        <v>103</v>
      </c>
      <c r="B17" s="107"/>
      <c r="C17" s="73"/>
      <c r="D17" s="107" t="s">
        <v>104</v>
      </c>
      <c r="E17" s="107"/>
      <c r="F17" s="74"/>
      <c r="I17" s="74"/>
      <c r="J17" s="74"/>
      <c r="K17" s="35"/>
      <c r="L17" s="35"/>
      <c r="M17" s="35"/>
      <c r="N17" s="35"/>
    </row>
    <row r="18" spans="1:14" ht="15.6" x14ac:dyDescent="0.3">
      <c r="A18" s="75"/>
      <c r="B18" s="75"/>
      <c r="C18" s="74"/>
      <c r="D18" s="75"/>
      <c r="E18" s="75"/>
      <c r="F18" s="74"/>
      <c r="I18" s="74"/>
      <c r="J18" s="74"/>
      <c r="K18" s="35"/>
      <c r="L18" s="35"/>
      <c r="M18" s="35"/>
      <c r="N18" s="35"/>
    </row>
    <row r="19" spans="1:14" ht="15.6" x14ac:dyDescent="0.3">
      <c r="A19" s="53" t="s">
        <v>126</v>
      </c>
      <c r="B19" s="53"/>
      <c r="C19" s="74"/>
      <c r="D19" s="75"/>
      <c r="E19" s="75"/>
      <c r="F19" s="74"/>
      <c r="I19" s="74"/>
      <c r="J19" s="74"/>
      <c r="K19" s="35"/>
      <c r="L19" s="35"/>
      <c r="M19" s="35"/>
      <c r="N19" s="35"/>
    </row>
    <row r="20" spans="1:14" ht="15.6" x14ac:dyDescent="0.3">
      <c r="A20" s="53"/>
      <c r="B20" s="53"/>
      <c r="C20" s="74"/>
      <c r="D20" s="75"/>
      <c r="E20" s="75"/>
      <c r="F20" s="74"/>
      <c r="I20" s="74"/>
      <c r="J20" s="74"/>
      <c r="K20" s="35"/>
      <c r="L20" s="35"/>
      <c r="M20" s="35"/>
      <c r="N20" s="35"/>
    </row>
    <row r="21" spans="1:14" ht="20.399999999999999" customHeight="1" x14ac:dyDescent="0.3">
      <c r="A21" s="75" t="s">
        <v>105</v>
      </c>
      <c r="B21" s="75"/>
      <c r="C21" s="75"/>
      <c r="D21" s="75"/>
      <c r="E21" s="75"/>
      <c r="F21" s="75"/>
      <c r="I21" s="75"/>
      <c r="J21" s="75"/>
      <c r="K21" s="35"/>
      <c r="L21" s="35"/>
      <c r="M21" s="35"/>
      <c r="N21" s="35"/>
    </row>
    <row r="22" spans="1:14" ht="49.2" customHeight="1" x14ac:dyDescent="0.3">
      <c r="A22" s="107" t="s">
        <v>106</v>
      </c>
      <c r="B22" s="107"/>
      <c r="C22" s="76"/>
      <c r="D22" s="107" t="s">
        <v>107</v>
      </c>
      <c r="E22" s="107"/>
      <c r="F22" s="75"/>
      <c r="I22" s="75"/>
      <c r="J22" s="75"/>
      <c r="K22" s="35"/>
      <c r="L22" s="35"/>
      <c r="M22" s="35"/>
      <c r="N22" s="35"/>
    </row>
    <row r="23" spans="1:14" ht="30" customHeight="1" x14ac:dyDescent="0.3">
      <c r="A23" s="107" t="s">
        <v>108</v>
      </c>
      <c r="B23" s="107"/>
      <c r="C23" s="77"/>
      <c r="D23" s="107"/>
      <c r="E23" s="107"/>
      <c r="F23" s="75"/>
      <c r="I23" s="75"/>
      <c r="J23" s="75"/>
      <c r="K23" s="35"/>
      <c r="L23" s="35"/>
      <c r="M23" s="35"/>
      <c r="N23" s="35"/>
    </row>
    <row r="24" spans="1:14" ht="19.2" customHeight="1" x14ac:dyDescent="0.3">
      <c r="A24" s="75"/>
      <c r="B24" s="75"/>
      <c r="C24" s="78"/>
      <c r="D24" s="75"/>
      <c r="E24" s="75"/>
      <c r="F24" s="75"/>
      <c r="I24" s="75"/>
      <c r="J24" s="75"/>
      <c r="K24" s="35"/>
      <c r="L24" s="35"/>
      <c r="M24" s="35"/>
      <c r="N24" s="35"/>
    </row>
    <row r="25" spans="1:14" ht="15.6" x14ac:dyDescent="0.3">
      <c r="C25" s="53"/>
      <c r="D25" s="53"/>
      <c r="E25" s="53"/>
      <c r="F25" s="53"/>
      <c r="G25" s="53"/>
      <c r="H25" s="53"/>
      <c r="I25" s="53"/>
      <c r="J25" s="53"/>
    </row>
  </sheetData>
  <mergeCells count="15">
    <mergeCell ref="A23:B23"/>
    <mergeCell ref="D23:E23"/>
    <mergeCell ref="A9:A15"/>
    <mergeCell ref="C9:C10"/>
    <mergeCell ref="D9:D10"/>
    <mergeCell ref="A17:B17"/>
    <mergeCell ref="D17:E17"/>
    <mergeCell ref="A22:B22"/>
    <mergeCell ref="D22:E22"/>
    <mergeCell ref="A2:D2"/>
    <mergeCell ref="A3:D3"/>
    <mergeCell ref="A4:D4"/>
    <mergeCell ref="A6:A7"/>
    <mergeCell ref="B6:B7"/>
    <mergeCell ref="C6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4" zoomScale="60" zoomScaleNormal="60" workbookViewId="0">
      <selection activeCell="A11" sqref="A11:A16"/>
    </sheetView>
  </sheetViews>
  <sheetFormatPr defaultRowHeight="14.4" x14ac:dyDescent="0.3"/>
  <cols>
    <col min="1" max="1" width="19.6640625" customWidth="1"/>
    <col min="3" max="3" width="41" customWidth="1"/>
    <col min="4" max="4" width="11.33203125" customWidth="1"/>
    <col min="5" max="5" width="10.88671875" customWidth="1"/>
    <col min="6" max="6" width="14.33203125" customWidth="1"/>
    <col min="7" max="8" width="11.6640625" customWidth="1"/>
    <col min="9" max="9" width="32.77734375" customWidth="1"/>
  </cols>
  <sheetData>
    <row r="1" spans="1:10" ht="15.6" x14ac:dyDescent="0.3">
      <c r="A1" s="7"/>
      <c r="B1" s="8"/>
      <c r="C1" s="8"/>
      <c r="D1" s="8"/>
      <c r="E1" s="8"/>
      <c r="H1" s="116" t="s">
        <v>111</v>
      </c>
      <c r="I1" s="116"/>
    </row>
    <row r="2" spans="1:10" x14ac:dyDescent="0.3">
      <c r="A2" s="7"/>
      <c r="B2" s="8"/>
      <c r="C2" s="8"/>
      <c r="D2" s="8"/>
      <c r="E2" s="8"/>
      <c r="F2" s="8"/>
      <c r="G2" s="8"/>
      <c r="H2" s="12"/>
      <c r="I2" s="12"/>
    </row>
    <row r="3" spans="1:10" ht="17.399999999999999" x14ac:dyDescent="0.3">
      <c r="A3" s="92" t="s">
        <v>114</v>
      </c>
      <c r="B3" s="92"/>
      <c r="C3" s="92"/>
      <c r="D3" s="92"/>
      <c r="E3" s="92"/>
      <c r="F3" s="92"/>
      <c r="G3" s="92"/>
      <c r="H3" s="92"/>
      <c r="I3" s="92"/>
    </row>
    <row r="4" spans="1:10" ht="17.399999999999999" x14ac:dyDescent="0.3">
      <c r="A4" s="90" t="s">
        <v>115</v>
      </c>
      <c r="B4" s="90"/>
      <c r="C4" s="90"/>
      <c r="D4" s="90"/>
      <c r="E4" s="90"/>
      <c r="F4" s="90"/>
      <c r="G4" s="90"/>
      <c r="H4" s="90"/>
      <c r="I4" s="90"/>
    </row>
    <row r="5" spans="1:10" ht="17.399999999999999" x14ac:dyDescent="0.3">
      <c r="A5" s="91" t="s">
        <v>0</v>
      </c>
      <c r="B5" s="91"/>
      <c r="C5" s="91"/>
      <c r="D5" s="91"/>
      <c r="E5" s="91"/>
      <c r="F5" s="91"/>
      <c r="G5" s="91"/>
      <c r="H5" s="91"/>
      <c r="I5" s="91"/>
    </row>
    <row r="6" spans="1:10" ht="17.399999999999999" x14ac:dyDescent="0.3">
      <c r="A6" s="14"/>
    </row>
    <row r="7" spans="1:10" ht="35.4" customHeight="1" x14ac:dyDescent="0.3">
      <c r="A7" s="89" t="s">
        <v>1</v>
      </c>
      <c r="B7" s="89" t="s">
        <v>2</v>
      </c>
      <c r="C7" s="89" t="s">
        <v>3</v>
      </c>
      <c r="D7" s="89" t="s">
        <v>4</v>
      </c>
      <c r="E7" s="89" t="s">
        <v>5</v>
      </c>
      <c r="F7" s="89" t="s">
        <v>6</v>
      </c>
      <c r="G7" s="89" t="s">
        <v>21</v>
      </c>
      <c r="H7" s="89"/>
      <c r="I7" s="89"/>
      <c r="J7" s="4"/>
    </row>
    <row r="8" spans="1:10" ht="62.4" x14ac:dyDescent="0.3">
      <c r="A8" s="89"/>
      <c r="B8" s="89"/>
      <c r="C8" s="89"/>
      <c r="D8" s="89"/>
      <c r="E8" s="89"/>
      <c r="F8" s="89"/>
      <c r="G8" s="13" t="s">
        <v>16</v>
      </c>
      <c r="H8" s="13" t="s">
        <v>17</v>
      </c>
      <c r="I8" s="79" t="s">
        <v>113</v>
      </c>
      <c r="J8" s="2"/>
    </row>
    <row r="9" spans="1:10" ht="18" x14ac:dyDescent="0.3">
      <c r="A9" s="13">
        <v>1</v>
      </c>
      <c r="B9" s="13">
        <v>2</v>
      </c>
      <c r="C9" s="13">
        <v>3</v>
      </c>
      <c r="D9" s="13">
        <v>4</v>
      </c>
      <c r="E9" s="13">
        <v>3</v>
      </c>
      <c r="F9" s="13">
        <v>5</v>
      </c>
      <c r="G9" s="13">
        <v>6</v>
      </c>
      <c r="H9" s="13">
        <v>7</v>
      </c>
      <c r="I9" s="13">
        <v>8</v>
      </c>
      <c r="J9" s="2"/>
    </row>
    <row r="10" spans="1:10" ht="18" x14ac:dyDescent="0.3">
      <c r="A10" s="13"/>
      <c r="B10" s="113" t="s">
        <v>112</v>
      </c>
      <c r="C10" s="114"/>
      <c r="D10" s="114"/>
      <c r="E10" s="114"/>
      <c r="F10" s="114"/>
      <c r="G10" s="114"/>
      <c r="H10" s="115"/>
      <c r="I10" s="83">
        <f>(I11+I13+I12+I14+I16)/6</f>
        <v>1.132717210486244</v>
      </c>
      <c r="J10" s="2"/>
    </row>
    <row r="11" spans="1:10" ht="36" customHeight="1" x14ac:dyDescent="0.3">
      <c r="A11" s="110" t="s">
        <v>7</v>
      </c>
      <c r="B11" s="13" t="s">
        <v>8</v>
      </c>
      <c r="C11" s="81" t="s">
        <v>9</v>
      </c>
      <c r="D11" s="13" t="s">
        <v>10</v>
      </c>
      <c r="E11" s="13" t="s">
        <v>11</v>
      </c>
      <c r="F11" s="13" t="s">
        <v>12</v>
      </c>
      <c r="G11" s="13">
        <v>35.700000000000003</v>
      </c>
      <c r="H11" s="13">
        <v>45.2</v>
      </c>
      <c r="I11" s="80">
        <f>H11/G11</f>
        <v>1.2661064425770308</v>
      </c>
      <c r="J11" s="2"/>
    </row>
    <row r="12" spans="1:10" ht="108" x14ac:dyDescent="0.3">
      <c r="A12" s="111"/>
      <c r="B12" s="13">
        <v>2</v>
      </c>
      <c r="C12" s="81" t="s">
        <v>22</v>
      </c>
      <c r="D12" s="13" t="s">
        <v>10</v>
      </c>
      <c r="E12" s="13" t="s">
        <v>13</v>
      </c>
      <c r="F12" s="13">
        <v>82</v>
      </c>
      <c r="G12" s="13">
        <v>109</v>
      </c>
      <c r="H12" s="13">
        <v>221</v>
      </c>
      <c r="I12" s="80">
        <f>H12/G12</f>
        <v>2.0275229357798166</v>
      </c>
      <c r="J12" s="2"/>
    </row>
    <row r="13" spans="1:10" ht="126" x14ac:dyDescent="0.3">
      <c r="A13" s="111"/>
      <c r="B13" s="13">
        <v>3</v>
      </c>
      <c r="C13" s="81" t="s">
        <v>120</v>
      </c>
      <c r="D13" s="13" t="s">
        <v>10</v>
      </c>
      <c r="E13" s="13" t="s">
        <v>11</v>
      </c>
      <c r="F13" s="13">
        <v>11.5</v>
      </c>
      <c r="G13" s="13">
        <v>12.5</v>
      </c>
      <c r="H13" s="13">
        <v>12.5</v>
      </c>
      <c r="I13" s="80">
        <f>H13/G13</f>
        <v>1</v>
      </c>
      <c r="J13" s="2"/>
    </row>
    <row r="14" spans="1:10" ht="90" x14ac:dyDescent="0.3">
      <c r="A14" s="111"/>
      <c r="B14" s="13">
        <v>4</v>
      </c>
      <c r="C14" s="81" t="s">
        <v>121</v>
      </c>
      <c r="D14" s="13" t="s">
        <v>10</v>
      </c>
      <c r="E14" s="13" t="s">
        <v>13</v>
      </c>
      <c r="F14" s="13">
        <v>11400</v>
      </c>
      <c r="G14" s="13">
        <v>54400</v>
      </c>
      <c r="H14" s="10">
        <v>79493</v>
      </c>
      <c r="I14" s="80">
        <f t="shared" ref="I14:I16" si="0">H14/G14</f>
        <v>1.4612683823529411</v>
      </c>
      <c r="J14" s="2"/>
    </row>
    <row r="15" spans="1:10" ht="72" x14ac:dyDescent="0.3">
      <c r="A15" s="111"/>
      <c r="B15" s="13">
        <v>5</v>
      </c>
      <c r="C15" s="82" t="s">
        <v>25</v>
      </c>
      <c r="D15" s="13" t="s">
        <v>10</v>
      </c>
      <c r="E15" s="13" t="s">
        <v>24</v>
      </c>
      <c r="F15" s="13">
        <v>23600</v>
      </c>
      <c r="G15" s="13">
        <v>25300</v>
      </c>
      <c r="H15" s="13">
        <v>28410</v>
      </c>
      <c r="I15" s="80">
        <f t="shared" si="0"/>
        <v>1.1229249011857707</v>
      </c>
      <c r="J15" s="4"/>
    </row>
    <row r="16" spans="1:10" ht="90" x14ac:dyDescent="0.3">
      <c r="A16" s="112"/>
      <c r="B16" s="13">
        <v>6</v>
      </c>
      <c r="C16" s="82" t="s">
        <v>26</v>
      </c>
      <c r="D16" s="13" t="s">
        <v>10</v>
      </c>
      <c r="E16" s="13" t="s">
        <v>24</v>
      </c>
      <c r="F16" s="13">
        <v>26000</v>
      </c>
      <c r="G16" s="13">
        <v>32387</v>
      </c>
      <c r="H16" s="13">
        <v>33728</v>
      </c>
      <c r="I16" s="80">
        <f t="shared" si="0"/>
        <v>1.041405502207676</v>
      </c>
      <c r="J16" s="4"/>
    </row>
  </sheetData>
  <mergeCells count="13">
    <mergeCell ref="A11:A16"/>
    <mergeCell ref="G7:I7"/>
    <mergeCell ref="B10:H10"/>
    <mergeCell ref="H1:I1"/>
    <mergeCell ref="A3:I3"/>
    <mergeCell ref="A4:I4"/>
    <mergeCell ref="A5:I5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9" scale="8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Показатели</vt:lpstr>
      <vt:lpstr>Фин.обесп. бюджет</vt:lpstr>
      <vt:lpstr>Фин.обесп.все ист.</vt:lpstr>
      <vt:lpstr>Степень достиж.целей</vt:lpstr>
      <vt:lpstr>'Фин.обесп. бюджет'!Область_печати</vt:lpstr>
      <vt:lpstr>'Фин.обесп.все ист.'!Область_печати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kult03-01</dc:creator>
  <cp:lastModifiedBy>kult03-01</cp:lastModifiedBy>
  <cp:lastPrinted>2018-03-06T09:05:07Z</cp:lastPrinted>
  <dcterms:created xsi:type="dcterms:W3CDTF">2017-02-14T07:58:20Z</dcterms:created>
  <dcterms:modified xsi:type="dcterms:W3CDTF">2018-03-07T02:19:17Z</dcterms:modified>
</cp:coreProperties>
</file>